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sb1\Desktop\18 NİSAN SPRİNT&amp;ATLAMALAR\"/>
    </mc:Choice>
  </mc:AlternateContent>
  <bookViews>
    <workbookView xWindow="-105" yWindow="-105" windowWidth="23250" windowHeight="12570" tabRatio="939"/>
  </bookViews>
  <sheets>
    <sheet name="YARIŞMA BİLGİLERİ" sheetId="68" r:id="rId1"/>
    <sheet name="YARIŞMA PROGRAMI" sheetId="150" r:id="rId2"/>
    <sheet name="KAYIT LİSTESİ" sheetId="262" r:id="rId3"/>
    <sheet name="Start Listesi 1.Gün" sheetId="304" r:id="rId4"/>
    <sheet name="Uzun" sheetId="288" r:id="rId5"/>
    <sheet name="Yüksek" sheetId="287" r:id="rId6"/>
    <sheet name="Üçadım" sheetId="325" r:id="rId7"/>
    <sheet name="Sırık" sheetId="326" state="hidden" r:id="rId8"/>
  </sheets>
  <definedNames>
    <definedName name="_xlnm._FilterDatabase" localSheetId="2" hidden="1">'KAYIT LİSTESİ'!$A$3:$N$83</definedName>
    <definedName name="_xlnm._FilterDatabase" localSheetId="7" hidden="1">Sırık!$B$10:$BR$11</definedName>
    <definedName name="_xlnm._FilterDatabase" localSheetId="4" hidden="1">Uzun!$B$10:$V$11</definedName>
    <definedName name="_xlnm._FilterDatabase" localSheetId="6" hidden="1">Üçadım!$B$10:$V$11</definedName>
    <definedName name="_xlnm._FilterDatabase" localSheetId="1" hidden="1">'YARIŞMA PROGRAMI'!$A$6:$K$35</definedName>
    <definedName name="_xlnm._FilterDatabase" localSheetId="5" hidden="1">Yüksek!$B$10:$BQ$11</definedName>
    <definedName name="_xlnm.Print_Area" localSheetId="2">'KAYIT LİSTESİ'!$A$1:$N$83</definedName>
    <definedName name="_xlnm.Print_Area" localSheetId="7">Sırık!$A$1:$BR$33</definedName>
    <definedName name="_xlnm.Print_Area" localSheetId="3">'Start Listesi 1.Gün'!$A$1:$O$23</definedName>
    <definedName name="_xlnm.Print_Area" localSheetId="4">Uzun!$A$1:$V$42</definedName>
    <definedName name="_xlnm.Print_Area" localSheetId="6">Üçadım!$A$1:$V$32</definedName>
    <definedName name="_xlnm.Print_Area" localSheetId="1">'YARIŞMA PROGRAMI'!$A$1:$K$36</definedName>
    <definedName name="_xlnm.Print_Area" localSheetId="5">Yüksek!$A$1:$BQ$33</definedName>
    <definedName name="_xlnm.Print_Titles" localSheetId="2">'KAYIT LİSTESİ'!$1:$3</definedName>
    <definedName name="_xlnm.Print_Titles" localSheetId="7">Sırık!$1:$11</definedName>
    <definedName name="_xlnm.Print_Titles" localSheetId="3">'Start Listesi 1.Gün'!$1:$3</definedName>
    <definedName name="_xlnm.Print_Titles" localSheetId="4">Uzun!$1:$11</definedName>
    <definedName name="_xlnm.Print_Titles" localSheetId="6">Üçadım!$1:$11</definedName>
    <definedName name="_xlnm.Print_Titles" localSheetId="5">Yüksek!$1:$11</definedName>
  </definedNames>
  <calcPr calcId="162913" calcMode="manual"/>
</workbook>
</file>

<file path=xl/calcChain.xml><?xml version="1.0" encoding="utf-8"?>
<calcChain xmlns="http://schemas.openxmlformats.org/spreadsheetml/2006/main">
  <c r="C16" i="325" l="1"/>
  <c r="D16" i="325"/>
  <c r="E16" i="325"/>
  <c r="F16" i="325"/>
  <c r="M16" i="325"/>
  <c r="T16" i="325"/>
  <c r="B83" i="262" l="1"/>
  <c r="B82" i="262"/>
  <c r="B81" i="262"/>
  <c r="B80" i="262"/>
  <c r="B79" i="262"/>
  <c r="B78" i="262"/>
  <c r="B77" i="262"/>
  <c r="B76" i="262"/>
  <c r="B75" i="262"/>
  <c r="B74" i="262"/>
  <c r="B73" i="262"/>
  <c r="B72" i="262"/>
  <c r="B71" i="262"/>
  <c r="B70" i="262"/>
  <c r="B69" i="262"/>
  <c r="B68" i="262"/>
  <c r="B67" i="262"/>
  <c r="B66" i="262"/>
  <c r="B65" i="262"/>
  <c r="B64" i="262"/>
  <c r="B63" i="262"/>
  <c r="B62" i="262"/>
  <c r="B61" i="262"/>
  <c r="B60" i="262"/>
  <c r="B59" i="262"/>
  <c r="B58" i="262"/>
  <c r="B57" i="262"/>
  <c r="B56" i="262"/>
  <c r="B55" i="262"/>
  <c r="B54" i="262"/>
  <c r="B53" i="262"/>
  <c r="B52" i="262"/>
  <c r="B51" i="262"/>
  <c r="B50" i="262"/>
  <c r="B49" i="262"/>
  <c r="B48" i="262"/>
  <c r="B47" i="262"/>
  <c r="B46" i="262"/>
  <c r="B45" i="262"/>
  <c r="B44" i="262"/>
  <c r="B43" i="262"/>
  <c r="B42" i="262"/>
  <c r="B41" i="262"/>
  <c r="B40" i="262"/>
  <c r="B39" i="262"/>
  <c r="B38" i="262"/>
  <c r="B37" i="262"/>
  <c r="B36" i="262"/>
  <c r="B35" i="262"/>
  <c r="B34" i="262"/>
  <c r="B33" i="262"/>
  <c r="B32" i="262"/>
  <c r="B31" i="262"/>
  <c r="B30" i="262"/>
  <c r="B29" i="262"/>
  <c r="B28" i="262"/>
  <c r="B27" i="262"/>
  <c r="B26" i="262"/>
  <c r="B25" i="262"/>
  <c r="B24" i="262"/>
  <c r="B23" i="262"/>
  <c r="B22" i="262"/>
  <c r="B21" i="262"/>
  <c r="B20" i="262"/>
  <c r="B19" i="262"/>
  <c r="B18" i="262"/>
  <c r="B17" i="262"/>
  <c r="B16" i="262"/>
  <c r="B15" i="262"/>
  <c r="B14" i="262"/>
  <c r="B13" i="262"/>
  <c r="B12" i="262"/>
  <c r="B11" i="262"/>
  <c r="B10" i="262"/>
  <c r="B9" i="262"/>
  <c r="B8" i="262"/>
  <c r="B7" i="262"/>
  <c r="B6" i="262"/>
  <c r="B5" i="262"/>
  <c r="B4" i="262"/>
  <c r="M40" i="288"/>
  <c r="T40" i="288" s="1"/>
  <c r="M39" i="288"/>
  <c r="T39" i="288" s="1"/>
  <c r="M38" i="288"/>
  <c r="T38" i="288" s="1"/>
  <c r="M37" i="288"/>
  <c r="T37" i="288" s="1"/>
  <c r="M36" i="288"/>
  <c r="T36" i="288" s="1"/>
  <c r="M35" i="288"/>
  <c r="T35" i="288" s="1"/>
  <c r="M34" i="288"/>
  <c r="T34" i="288" s="1"/>
  <c r="M33" i="288"/>
  <c r="T33" i="288" s="1"/>
  <c r="M32" i="288"/>
  <c r="T32" i="288" s="1"/>
  <c r="M31" i="288"/>
  <c r="T31" i="288" s="1"/>
  <c r="M30" i="288"/>
  <c r="T30" i="288" s="1"/>
  <c r="M29" i="288"/>
  <c r="T29" i="288" s="1"/>
  <c r="M28" i="288"/>
  <c r="T28" i="288" s="1"/>
  <c r="M27" i="288"/>
  <c r="T27" i="288" s="1"/>
  <c r="M26" i="288"/>
  <c r="T26" i="288" s="1"/>
  <c r="M25" i="288"/>
  <c r="T25" i="288" s="1"/>
  <c r="M24" i="288"/>
  <c r="T24" i="288" s="1"/>
  <c r="M23" i="288"/>
  <c r="T23" i="288" s="1"/>
  <c r="M22" i="288"/>
  <c r="T22" i="288" s="1"/>
  <c r="M21" i="288"/>
  <c r="T21" i="288" s="1"/>
  <c r="M20" i="288"/>
  <c r="T20" i="288" s="1"/>
  <c r="M19" i="288"/>
  <c r="T19" i="288" s="1"/>
  <c r="M18" i="288"/>
  <c r="T18" i="288" s="1"/>
  <c r="T14" i="288"/>
  <c r="M13" i="288"/>
  <c r="T13" i="288" s="1"/>
  <c r="M15" i="288"/>
  <c r="T15" i="288" s="1"/>
  <c r="M12" i="288"/>
  <c r="T12" i="288" s="1"/>
  <c r="M15" i="325"/>
  <c r="T15" i="325" s="1"/>
  <c r="M14" i="325"/>
  <c r="T14" i="325" s="1"/>
  <c r="M13" i="325"/>
  <c r="T13" i="325" s="1"/>
  <c r="M12" i="325"/>
  <c r="T12" i="325" s="1"/>
  <c r="D4" i="288"/>
  <c r="M18" i="325"/>
  <c r="T18" i="325" s="1"/>
  <c r="M19" i="325"/>
  <c r="T19" i="325" s="1"/>
  <c r="M20" i="325"/>
  <c r="T20" i="325" s="1"/>
  <c r="M21" i="325"/>
  <c r="T21" i="325" s="1"/>
  <c r="M22" i="325"/>
  <c r="T22" i="325" s="1"/>
  <c r="M23" i="325"/>
  <c r="T23" i="325" s="1"/>
  <c r="M24" i="325"/>
  <c r="T24" i="325" s="1"/>
  <c r="M25" i="325"/>
  <c r="T25" i="325" s="1"/>
  <c r="M26" i="325"/>
  <c r="T26" i="325" s="1"/>
  <c r="M27" i="325"/>
  <c r="T27" i="325" s="1"/>
  <c r="M28" i="325"/>
  <c r="T28" i="325" s="1"/>
  <c r="M29" i="325"/>
  <c r="T29" i="325" s="1"/>
  <c r="M30" i="325"/>
  <c r="T30" i="325" s="1"/>
  <c r="M17" i="325"/>
  <c r="T17" i="325" s="1"/>
  <c r="M16" i="288"/>
  <c r="T16" i="288" s="1"/>
  <c r="A3" i="68"/>
  <c r="V8" i="325"/>
  <c r="T8" i="325"/>
  <c r="T7" i="325"/>
  <c r="T6" i="325"/>
  <c r="T5" i="325"/>
  <c r="T4" i="288"/>
  <c r="BD7" i="326"/>
  <c r="BD6" i="326"/>
  <c r="BD5" i="326"/>
  <c r="BD4" i="326"/>
  <c r="BC7" i="287"/>
  <c r="BC6" i="287"/>
  <c r="BC5" i="287"/>
  <c r="T4" i="325"/>
  <c r="T7" i="288"/>
  <c r="T6" i="288"/>
  <c r="T5" i="288"/>
  <c r="BM8" i="326"/>
  <c r="BD8" i="326"/>
  <c r="BL8" i="287"/>
  <c r="V8" i="288"/>
  <c r="T8" i="288"/>
  <c r="G4" i="288"/>
  <c r="G4" i="325"/>
  <c r="AA4" i="326"/>
  <c r="Z4" i="287"/>
  <c r="A3" i="304"/>
  <c r="E4" i="326"/>
  <c r="D4" i="325"/>
  <c r="BP9" i="326"/>
  <c r="E8" i="326"/>
  <c r="A3" i="326"/>
  <c r="A1" i="326"/>
  <c r="T9" i="325"/>
  <c r="D8" i="325"/>
  <c r="A1" i="325"/>
  <c r="BC4" i="287"/>
  <c r="A1" i="288"/>
  <c r="BC8" i="287"/>
  <c r="E4" i="287"/>
  <c r="A2" i="304"/>
  <c r="A1" i="304"/>
  <c r="T9" i="288"/>
  <c r="BO9" i="287"/>
  <c r="I2" i="262"/>
  <c r="D8" i="288"/>
  <c r="E8" i="287"/>
  <c r="A3" i="287"/>
  <c r="A1" i="287"/>
  <c r="B5" i="150"/>
  <c r="A2" i="262"/>
  <c r="A1" i="262"/>
  <c r="B2" i="150"/>
  <c r="A14" i="68"/>
  <c r="A3" i="325" s="1"/>
  <c r="M10" i="304" l="1"/>
  <c r="A3" i="288"/>
  <c r="A2" i="326"/>
  <c r="A2" i="325"/>
  <c r="A2" i="287"/>
  <c r="A2" i="288"/>
  <c r="F17" i="287"/>
  <c r="N19" i="304"/>
  <c r="K10" i="304"/>
  <c r="E30" i="325"/>
  <c r="E16" i="287"/>
  <c r="D19" i="287"/>
  <c r="C26" i="288"/>
  <c r="E22" i="288"/>
  <c r="E24" i="326"/>
  <c r="C20" i="325"/>
  <c r="F14" i="288"/>
  <c r="K19" i="304"/>
  <c r="E13" i="304"/>
  <c r="F9" i="304"/>
  <c r="D21" i="325"/>
  <c r="C22" i="326"/>
  <c r="L13" i="304"/>
  <c r="K16" i="304"/>
  <c r="L20" i="304"/>
  <c r="K23" i="304"/>
  <c r="K21" i="304"/>
  <c r="L22" i="304"/>
  <c r="N23" i="304"/>
  <c r="D26" i="326"/>
  <c r="D31" i="326"/>
  <c r="F25" i="287"/>
  <c r="F30" i="287"/>
  <c r="D14" i="288"/>
  <c r="D21" i="288"/>
  <c r="D26" i="288"/>
  <c r="D31" i="288"/>
  <c r="D36" i="288"/>
  <c r="D28" i="326"/>
  <c r="E28" i="326"/>
  <c r="D29" i="287"/>
  <c r="C13" i="288"/>
  <c r="L17" i="304"/>
  <c r="N18" i="304"/>
  <c r="L19" i="304"/>
  <c r="M20" i="304"/>
  <c r="C25" i="326"/>
  <c r="F30" i="326"/>
  <c r="D28" i="287"/>
  <c r="D17" i="288"/>
  <c r="F19" i="288"/>
  <c r="C25" i="288"/>
  <c r="D30" i="288"/>
  <c r="E35" i="288"/>
  <c r="F40" i="288"/>
  <c r="D21" i="326"/>
  <c r="D29" i="325"/>
  <c r="D13" i="325"/>
  <c r="N22" i="304"/>
  <c r="K22" i="304"/>
  <c r="C28" i="326"/>
  <c r="C26" i="287"/>
  <c r="E31" i="287"/>
  <c r="C12" i="288"/>
  <c r="F22" i="288"/>
  <c r="C28" i="288"/>
  <c r="D33" i="288"/>
  <c r="E38" i="288"/>
  <c r="C21" i="287"/>
  <c r="F11" i="304"/>
  <c r="K6" i="304"/>
  <c r="E8" i="304"/>
  <c r="E24" i="287"/>
  <c r="K20" i="304"/>
  <c r="F25" i="326"/>
  <c r="E25" i="287"/>
  <c r="F12" i="288"/>
  <c r="F18" i="288"/>
  <c r="E24" i="288"/>
  <c r="E30" i="288"/>
  <c r="E36" i="288"/>
  <c r="L6" i="304"/>
  <c r="E23" i="287"/>
  <c r="C19" i="326"/>
  <c r="F18" i="287"/>
  <c r="C18" i="325"/>
  <c r="L10" i="304"/>
  <c r="F28" i="325"/>
  <c r="D13" i="287"/>
  <c r="C26" i="326"/>
  <c r="D26" i="287"/>
  <c r="C15" i="288"/>
  <c r="C19" i="288"/>
  <c r="F24" i="288"/>
  <c r="F30" i="288"/>
  <c r="F36" i="288"/>
  <c r="D11" i="304"/>
  <c r="E24" i="325"/>
  <c r="E21" i="325"/>
  <c r="E27" i="325"/>
  <c r="D18" i="325"/>
  <c r="D17" i="287"/>
  <c r="D26" i="325"/>
  <c r="M22" i="304"/>
  <c r="E29" i="326"/>
  <c r="C29" i="287"/>
  <c r="C14" i="288"/>
  <c r="C22" i="288"/>
  <c r="F27" i="288"/>
  <c r="F33" i="288"/>
  <c r="E39" i="288"/>
  <c r="L12" i="304"/>
  <c r="F8" i="304"/>
  <c r="F25" i="325"/>
  <c r="C19" i="287"/>
  <c r="C12" i="325"/>
  <c r="F29" i="325"/>
  <c r="F19" i="287"/>
  <c r="E12" i="326"/>
  <c r="F21" i="287"/>
  <c r="E12" i="325"/>
  <c r="E22" i="326"/>
  <c r="E16" i="288"/>
  <c r="M19" i="304"/>
  <c r="F26" i="326"/>
  <c r="C30" i="287"/>
  <c r="C18" i="288"/>
  <c r="D25" i="288"/>
  <c r="C32" i="288"/>
  <c r="F38" i="288"/>
  <c r="N13" i="304"/>
  <c r="N20" i="304"/>
  <c r="F29" i="326"/>
  <c r="D25" i="287"/>
  <c r="F15" i="288"/>
  <c r="F20" i="288"/>
  <c r="E27" i="288"/>
  <c r="E34" i="288"/>
  <c r="N17" i="304"/>
  <c r="E30" i="326"/>
  <c r="C27" i="287"/>
  <c r="F17" i="288"/>
  <c r="F21" i="288"/>
  <c r="F28" i="288"/>
  <c r="D35" i="288"/>
  <c r="M23" i="304"/>
  <c r="M18" i="304"/>
  <c r="F31" i="287"/>
  <c r="E12" i="288"/>
  <c r="C21" i="288"/>
  <c r="D29" i="288"/>
  <c r="E37" i="288"/>
  <c r="C14" i="325"/>
  <c r="F13" i="304"/>
  <c r="C15" i="287"/>
  <c r="E20" i="325"/>
  <c r="D14" i="325"/>
  <c r="D22" i="287"/>
  <c r="E25" i="325"/>
  <c r="E17" i="287"/>
  <c r="M9" i="304"/>
  <c r="D18" i="287"/>
  <c r="D10" i="304"/>
  <c r="L16" i="304"/>
  <c r="C15" i="325"/>
  <c r="M13" i="304"/>
  <c r="E18" i="325"/>
  <c r="D20" i="287"/>
  <c r="E17" i="326"/>
  <c r="D15" i="288"/>
  <c r="E21" i="288"/>
  <c r="E29" i="288"/>
  <c r="F37" i="288"/>
  <c r="K13" i="304"/>
  <c r="F10" i="304"/>
  <c r="E13" i="326"/>
  <c r="F12" i="326"/>
  <c r="E16" i="326"/>
  <c r="D23" i="326"/>
  <c r="C16" i="326"/>
  <c r="C8" i="304"/>
  <c r="F17" i="325"/>
  <c r="E29" i="325"/>
  <c r="L21" i="304"/>
  <c r="E15" i="288"/>
  <c r="D22" i="288"/>
  <c r="F29" i="288"/>
  <c r="C38" i="288"/>
  <c r="F15" i="287"/>
  <c r="E18" i="326"/>
  <c r="M21" i="304"/>
  <c r="C28" i="287"/>
  <c r="D19" i="288"/>
  <c r="E28" i="288"/>
  <c r="C39" i="288"/>
  <c r="C19" i="325"/>
  <c r="E21" i="287"/>
  <c r="C9" i="304"/>
  <c r="F6" i="304"/>
  <c r="E23" i="325"/>
  <c r="F24" i="325"/>
  <c r="F23" i="287"/>
  <c r="F13" i="325"/>
  <c r="D7" i="304"/>
  <c r="C21" i="325"/>
  <c r="E25" i="326"/>
  <c r="C14" i="287"/>
  <c r="K18" i="304"/>
  <c r="D14" i="287"/>
  <c r="E28" i="287"/>
  <c r="E19" i="288"/>
  <c r="C29" i="288"/>
  <c r="D39" i="288"/>
  <c r="E20" i="287"/>
  <c r="F14" i="325"/>
  <c r="C21" i="326"/>
  <c r="E10" i="304"/>
  <c r="C25" i="325"/>
  <c r="E23" i="326"/>
  <c r="D6" i="304"/>
  <c r="C18" i="326"/>
  <c r="E13" i="325"/>
  <c r="D13" i="326"/>
  <c r="F21" i="325"/>
  <c r="L7" i="304"/>
  <c r="N21" i="304"/>
  <c r="E29" i="287"/>
  <c r="D20" i="288"/>
  <c r="C40" i="288"/>
  <c r="D25" i="326"/>
  <c r="F28" i="287"/>
  <c r="C20" i="288"/>
  <c r="C30" i="288"/>
  <c r="F39" i="288"/>
  <c r="D12" i="287"/>
  <c r="C13" i="304"/>
  <c r="D17" i="326"/>
  <c r="N11" i="304"/>
  <c r="C24" i="287"/>
  <c r="C30" i="325"/>
  <c r="C16" i="288"/>
  <c r="E19" i="326"/>
  <c r="D30" i="325"/>
  <c r="F17" i="326"/>
  <c r="C31" i="288"/>
  <c r="F28" i="326"/>
  <c r="E27" i="287"/>
  <c r="C23" i="288"/>
  <c r="E33" i="288"/>
  <c r="M6" i="304"/>
  <c r="C17" i="287"/>
  <c r="E13" i="287"/>
  <c r="M11" i="304"/>
  <c r="E15" i="287"/>
  <c r="D12" i="326"/>
  <c r="N8" i="304"/>
  <c r="C23" i="326"/>
  <c r="D22" i="325"/>
  <c r="L8" i="304"/>
  <c r="F30" i="325"/>
  <c r="F12" i="325"/>
  <c r="F15" i="326"/>
  <c r="C17" i="326"/>
  <c r="E30" i="287"/>
  <c r="F19" i="326"/>
  <c r="L9" i="304"/>
  <c r="C31" i="287"/>
  <c r="D16" i="287"/>
  <c r="D12" i="325"/>
  <c r="C13" i="287"/>
  <c r="K12" i="304"/>
  <c r="D9" i="304"/>
  <c r="F24" i="326"/>
  <c r="C13" i="325"/>
  <c r="D25" i="325"/>
  <c r="D27" i="325"/>
  <c r="C29" i="326"/>
  <c r="F27" i="287"/>
  <c r="D23" i="288"/>
  <c r="C34" i="288"/>
  <c r="E20" i="326"/>
  <c r="F18" i="326"/>
  <c r="E18" i="287"/>
  <c r="F12" i="287"/>
  <c r="E15" i="325"/>
  <c r="C27" i="325"/>
  <c r="C22" i="287"/>
  <c r="D28" i="325"/>
  <c r="D16" i="326"/>
  <c r="M16" i="304"/>
  <c r="M12" i="304"/>
  <c r="F23" i="288"/>
  <c r="F7" i="304"/>
  <c r="N10" i="304"/>
  <c r="C35" i="288"/>
  <c r="E17" i="325"/>
  <c r="C31" i="326"/>
  <c r="D12" i="288"/>
  <c r="C7" i="304"/>
  <c r="C16" i="287"/>
  <c r="D14" i="326"/>
  <c r="E31" i="326"/>
  <c r="D31" i="287"/>
  <c r="E25" i="288"/>
  <c r="C36" i="288"/>
  <c r="D24" i="287"/>
  <c r="C28" i="325"/>
  <c r="D20" i="326"/>
  <c r="L18" i="304"/>
  <c r="E17" i="288"/>
  <c r="N7" i="304"/>
  <c r="C6" i="304"/>
  <c r="F16" i="287"/>
  <c r="D29" i="326"/>
  <c r="F29" i="287"/>
  <c r="E23" i="288"/>
  <c r="D34" i="288"/>
  <c r="E22" i="325"/>
  <c r="D20" i="325"/>
  <c r="C26" i="325"/>
  <c r="C11" i="304"/>
  <c r="M17" i="304"/>
  <c r="C30" i="326"/>
  <c r="D30" i="287"/>
  <c r="F34" i="288"/>
  <c r="D30" i="326"/>
  <c r="C24" i="288"/>
  <c r="F13" i="287"/>
  <c r="C22" i="325"/>
  <c r="D24" i="288"/>
  <c r="F35" i="288"/>
  <c r="C17" i="288"/>
  <c r="N12" i="304"/>
  <c r="D15" i="326"/>
  <c r="F14" i="326"/>
  <c r="F31" i="326"/>
  <c r="F25" i="288"/>
  <c r="C37" i="288"/>
  <c r="D18" i="326"/>
  <c r="F23" i="326"/>
  <c r="K9" i="304"/>
  <c r="C27" i="288"/>
  <c r="D19" i="326"/>
  <c r="E14" i="326"/>
  <c r="C23" i="325"/>
  <c r="F22" i="326"/>
  <c r="E14" i="325"/>
  <c r="E19" i="287"/>
  <c r="C15" i="326"/>
  <c r="F20" i="287"/>
  <c r="D24" i="325"/>
  <c r="F15" i="325"/>
  <c r="C23" i="287"/>
  <c r="K11" i="304"/>
  <c r="D27" i="288"/>
  <c r="C18" i="287"/>
  <c r="D19" i="325"/>
  <c r="N6" i="304"/>
  <c r="F16" i="326"/>
  <c r="D23" i="287"/>
  <c r="C20" i="287"/>
  <c r="L23" i="304"/>
  <c r="C25" i="287"/>
  <c r="E14" i="287"/>
  <c r="D12" i="304"/>
  <c r="F20" i="325"/>
  <c r="K17" i="304"/>
  <c r="E12" i="304"/>
  <c r="E27" i="326"/>
  <c r="D32" i="288"/>
  <c r="C17" i="325"/>
  <c r="F16" i="288"/>
  <c r="E13" i="288"/>
  <c r="F32" i="288"/>
  <c r="F14" i="287"/>
  <c r="E14" i="288"/>
  <c r="E26" i="325"/>
  <c r="F18" i="325"/>
  <c r="F26" i="325"/>
  <c r="E26" i="326"/>
  <c r="D28" i="288"/>
  <c r="C13" i="326"/>
  <c r="C27" i="326"/>
  <c r="E31" i="288"/>
  <c r="D15" i="325"/>
  <c r="D27" i="326"/>
  <c r="E26" i="287"/>
  <c r="F31" i="288"/>
  <c r="F19" i="325"/>
  <c r="F26" i="287"/>
  <c r="D13" i="288"/>
  <c r="E12" i="287"/>
  <c r="N9" i="304"/>
  <c r="F27" i="326"/>
  <c r="D27" i="287"/>
  <c r="E32" i="288"/>
  <c r="F22" i="325"/>
  <c r="E7" i="304"/>
  <c r="F13" i="288"/>
  <c r="D16" i="288"/>
  <c r="D8" i="304"/>
  <c r="C33" i="288"/>
  <c r="D13" i="304"/>
  <c r="M8" i="304"/>
  <c r="D23" i="325"/>
  <c r="D40" i="288"/>
  <c r="F21" i="326"/>
  <c r="C12" i="304"/>
  <c r="E11" i="304"/>
  <c r="E40" i="288"/>
  <c r="D24" i="326"/>
  <c r="E28" i="325"/>
  <c r="C12" i="326"/>
  <c r="C24" i="326"/>
  <c r="D18" i="288"/>
  <c r="K8" i="304"/>
  <c r="C29" i="325"/>
  <c r="E22" i="287"/>
  <c r="C10" i="304"/>
  <c r="E18" i="288"/>
  <c r="E15" i="326"/>
  <c r="L11" i="304"/>
  <c r="C20" i="326"/>
  <c r="D21" i="287"/>
  <c r="M7" i="304"/>
  <c r="E21" i="326"/>
  <c r="F22" i="287"/>
  <c r="E20" i="288"/>
  <c r="F27" i="325"/>
  <c r="E19" i="325"/>
  <c r="C24" i="325"/>
  <c r="F13" i="326"/>
  <c r="D15" i="287"/>
  <c r="F23" i="325"/>
  <c r="C12" i="287"/>
  <c r="D38" i="288"/>
  <c r="D22" i="326"/>
  <c r="E6" i="304"/>
  <c r="C14" i="326"/>
  <c r="D37" i="288"/>
  <c r="F26" i="288"/>
  <c r="E26" i="288"/>
  <c r="F20" i="326"/>
  <c r="F24" i="287"/>
  <c r="E9" i="304"/>
  <c r="F12" i="304"/>
  <c r="N16" i="304"/>
  <c r="D17" i="325"/>
  <c r="K7" i="304"/>
</calcChain>
</file>

<file path=xl/sharedStrings.xml><?xml version="1.0" encoding="utf-8"?>
<sst xmlns="http://schemas.openxmlformats.org/spreadsheetml/2006/main" count="513" uniqueCount="258">
  <si>
    <t>Baş Hakem</t>
  </si>
  <si>
    <t>Lider</t>
  </si>
  <si>
    <t>Sekreter</t>
  </si>
  <si>
    <t>Hakem</t>
  </si>
  <si>
    <t>Müsabaka 
Direktörü</t>
  </si>
  <si>
    <t>SIRA NO</t>
  </si>
  <si>
    <t>ADI VE SOYADI</t>
  </si>
  <si>
    <t>SONUÇ</t>
  </si>
  <si>
    <t>KLASMAN</t>
  </si>
  <si>
    <t>SAAT</t>
  </si>
  <si>
    <t>BRANŞ</t>
  </si>
  <si>
    <t>Sıra No</t>
  </si>
  <si>
    <t>Doğum Tarihi</t>
  </si>
  <si>
    <t>Adı ve Soyadı</t>
  </si>
  <si>
    <t>YARIŞMA PROGRAMI</t>
  </si>
  <si>
    <t>DOĞUM TARİHİ</t>
  </si>
  <si>
    <t>A  T  L  A  M  A  L  A  R</t>
  </si>
  <si>
    <t>Müsabaka Direktörü</t>
  </si>
  <si>
    <t>S.N.</t>
  </si>
  <si>
    <t>SERİ-KULVAR FORMÜLÜ</t>
  </si>
  <si>
    <t>DNS   : Yarışa başlamadı</t>
  </si>
  <si>
    <t>DNF  : Yarışı tamamlamadı</t>
  </si>
  <si>
    <t>DQ    : Diskalifiye</t>
  </si>
  <si>
    <t>NM   : Geçerli derecesi yok</t>
  </si>
  <si>
    <t>Uluslararası kısaltmalar</t>
  </si>
  <si>
    <t>TR    : Türkiye Rekoru</t>
  </si>
  <si>
    <t>Türkiye Rekoru Kısaltmaları</t>
  </si>
  <si>
    <t>BARAJ DERECESİ</t>
  </si>
  <si>
    <t>UZUN</t>
  </si>
  <si>
    <t>YÜKSEK</t>
  </si>
  <si>
    <t>GÖĞÜS NO</t>
  </si>
  <si>
    <t>Göğüs No</t>
  </si>
  <si>
    <t>Formül</t>
  </si>
  <si>
    <t>Yarışma Adı :</t>
  </si>
  <si>
    <t>Yarışmanın Yapıldığı İl :</t>
  </si>
  <si>
    <t>Kategori :</t>
  </si>
  <si>
    <t>Tarih :</t>
  </si>
  <si>
    <t>Yarışma Bilgileri</t>
  </si>
  <si>
    <t>Katılan Sporcu Sayısı :</t>
  </si>
  <si>
    <t>Kayıt Listesi</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</si>
  <si>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</si>
  <si>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</si>
  <si>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</si>
  <si>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</si>
  <si>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</si>
  <si>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</si>
  <si>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</si>
  <si>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</si>
  <si>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</si>
  <si>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</si>
  <si>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</si>
  <si>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</si>
  <si>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</si>
  <si>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</si>
  <si>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</si>
  <si>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</si>
  <si>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</si>
  <si>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</si>
  <si>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</si>
  <si>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</si>
  <si>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SERİ</t>
  </si>
  <si>
    <t>KULVAR</t>
  </si>
  <si>
    <t>ATMA-ATLAMA SIRASI</t>
  </si>
  <si>
    <t>YARIŞACAĞI 
BRANŞ</t>
  </si>
  <si>
    <t>PUAN</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</si>
  <si>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</si>
  <si>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</si>
  <si>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</si>
  <si>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</si>
  <si>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</si>
  <si>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</si>
  <si>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</si>
  <si>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</si>
  <si>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</si>
  <si>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</si>
  <si>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</si>
  <si>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</si>
  <si>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</si>
  <si>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</si>
  <si>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</si>
  <si>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</si>
  <si>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</si>
  <si>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</si>
  <si>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</si>
  <si>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</si>
  <si>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</si>
  <si>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</si>
  <si>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</si>
  <si>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</si>
  <si>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</si>
  <si>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</si>
  <si>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Start Kontrol</t>
  </si>
  <si>
    <t>YÜKSEK ATLAMA</t>
  </si>
  <si>
    <t>UZUN ATLAMA</t>
  </si>
  <si>
    <t>SIRIK</t>
  </si>
  <si>
    <t>Yüksek Atlama</t>
  </si>
  <si>
    <t>ARA DERECE</t>
  </si>
  <si>
    <t>İli-Takımı</t>
  </si>
  <si>
    <t>İLİ-TAKIMI</t>
  </si>
  <si>
    <t xml:space="preserve"> </t>
  </si>
  <si>
    <t>Kulvar No</t>
  </si>
  <si>
    <t>Üçadım Atlama</t>
  </si>
  <si>
    <t>Sırıkla Atlama</t>
  </si>
  <si>
    <t>YÜKSEK-1</t>
  </si>
  <si>
    <t>YÜKSEK-2</t>
  </si>
  <si>
    <t>YÜKSEK-3</t>
  </si>
  <si>
    <t>YÜKSEK-4</t>
  </si>
  <si>
    <t>YÜKSEK-5</t>
  </si>
  <si>
    <t>YÜKSEK-6</t>
  </si>
  <si>
    <t>PB</t>
  </si>
  <si>
    <t>SB</t>
  </si>
  <si>
    <t>Baraj Derecesi:</t>
  </si>
  <si>
    <t>Saat:</t>
  </si>
  <si>
    <t>TARİH</t>
  </si>
  <si>
    <t>U23 REKOR</t>
  </si>
  <si>
    <t>BÜYÜK REKOR</t>
  </si>
  <si>
    <t>U23 Rekor:</t>
  </si>
  <si>
    <t>Büyük Rekor:</t>
  </si>
  <si>
    <t>Şeyhmus Yiğitalp  7.50</t>
  </si>
  <si>
    <t>Alperen Acet  2.16</t>
  </si>
  <si>
    <t>Kaan Şencan  7.92</t>
  </si>
  <si>
    <t>Aşkın Karaca  16.10</t>
  </si>
  <si>
    <t>Ümit Tan  2.25</t>
  </si>
  <si>
    <t>Mesut Yavaş  8.08</t>
  </si>
  <si>
    <t>RÜZGAR</t>
  </si>
  <si>
    <t>DİKME ARALIĞI</t>
  </si>
  <si>
    <t>Türkiye Atletizm Federasyonu</t>
  </si>
  <si>
    <t>Batuhan ÇAKIR  15.70</t>
  </si>
  <si>
    <t>Alperen Acet  2.30</t>
  </si>
  <si>
    <t>Necati ER  17.37</t>
  </si>
  <si>
    <t>Zekicem Tenekebüken  5.12</t>
  </si>
  <si>
    <t>U18 Rekor:</t>
  </si>
  <si>
    <t xml:space="preserve"> U18 Rekor:</t>
  </si>
  <si>
    <t>U20 Rekor:</t>
  </si>
  <si>
    <t xml:space="preserve"> U20 Rekor:</t>
  </si>
  <si>
    <t>ÜÇADIM</t>
  </si>
  <si>
    <t>Ersu Şaşma  5.80</t>
  </si>
  <si>
    <t>1.GÜN START LİSTELERİ</t>
  </si>
  <si>
    <t>ÜÇADIM-1</t>
  </si>
  <si>
    <t>ÜÇADIM-2</t>
  </si>
  <si>
    <t>ÜÇADIM-3</t>
  </si>
  <si>
    <t>ÜÇADIM-4</t>
  </si>
  <si>
    <t>ÜÇADIM-5</t>
  </si>
  <si>
    <t>ÜÇADIM-6</t>
  </si>
  <si>
    <t>ÜÇADIM-7</t>
  </si>
  <si>
    <t>ÜÇADIM-8</t>
  </si>
  <si>
    <t>SIRIK-1</t>
  </si>
  <si>
    <t>SIRIK-2</t>
  </si>
  <si>
    <t>SIRIK-3</t>
  </si>
  <si>
    <t>SIRIK-4</t>
  </si>
  <si>
    <t>SIRIK-5</t>
  </si>
  <si>
    <t>SIRIK-6</t>
  </si>
  <si>
    <t>SIRIK-7</t>
  </si>
  <si>
    <t>SIRIK-8</t>
  </si>
  <si>
    <t>UZUN-26</t>
  </si>
  <si>
    <t>UZUN-27</t>
  </si>
  <si>
    <t>UZUN-28</t>
  </si>
  <si>
    <t>UZUN-29</t>
  </si>
  <si>
    <t>UZUN-30</t>
  </si>
  <si>
    <t>YÜKSEK-7</t>
  </si>
  <si>
    <t>YÜKSEK-8</t>
  </si>
  <si>
    <t>YÜKSEK-9</t>
  </si>
  <si>
    <t>YÜKSEK-10</t>
  </si>
  <si>
    <t>YÜKSEK-11</t>
  </si>
  <si>
    <t>YÜKSEK-12</t>
  </si>
  <si>
    <t>YÜKSEK-13</t>
  </si>
  <si>
    <t>YÜKSEK-14</t>
  </si>
  <si>
    <t>YÜKSEK-15</t>
  </si>
  <si>
    <t>YÜKSEK-16</t>
  </si>
  <si>
    <t>YÜKSEK-17</t>
  </si>
  <si>
    <t>YÜKSEK-18</t>
  </si>
  <si>
    <t>YÜKSEK-19</t>
  </si>
  <si>
    <t>YÜKSEK-20</t>
  </si>
  <si>
    <t>SIRIK-9</t>
  </si>
  <si>
    <t>SIRIK-10</t>
  </si>
  <si>
    <t>SIRIK-11</t>
  </si>
  <si>
    <t>SIRIK-12</t>
  </si>
  <si>
    <t>SIRIK-13</t>
  </si>
  <si>
    <t>SIRIK-14</t>
  </si>
  <si>
    <t>SIRIK-15</t>
  </si>
  <si>
    <t>SIRIK-16</t>
  </si>
  <si>
    <t>SIRIK-17</t>
  </si>
  <si>
    <t>SIRIK-18</t>
  </si>
  <si>
    <t>SIRIK-19</t>
  </si>
  <si>
    <t>SIRIK-20</t>
  </si>
  <si>
    <t>ÜÇADIM-9</t>
  </si>
  <si>
    <t>ÜÇADIM-10</t>
  </si>
  <si>
    <t>ÜÇADIM-11</t>
  </si>
  <si>
    <t>ÜÇADIM-12</t>
  </si>
  <si>
    <t>ÜÇADIM-13</t>
  </si>
  <si>
    <t>ÜÇADIM-14</t>
  </si>
  <si>
    <t>ÜÇADIM-15</t>
  </si>
  <si>
    <t>ÜÇADIM-16</t>
  </si>
  <si>
    <t>ÜÇADIM-17</t>
  </si>
  <si>
    <t>ÜÇADIM-18</t>
  </si>
  <si>
    <t>ÜÇADIM-19</t>
  </si>
  <si>
    <t>ÜÇADIM-20</t>
  </si>
  <si>
    <t>Katılan İl Sayısı :</t>
  </si>
  <si>
    <t>U20 REKOR</t>
  </si>
  <si>
    <t xml:space="preserve"> U18 REKOR</t>
  </si>
  <si>
    <t>U23TR - 23YTR : Türkiye Gençler Rekoru</t>
  </si>
  <si>
    <t>U20TR - GTR : Türkiye Gençler Rekoru</t>
  </si>
  <si>
    <t>U18TR - YTR : Türkiye Yıldızlar Rekoru</t>
  </si>
  <si>
    <t>SALON PB</t>
  </si>
  <si>
    <t>Büyük Erkekler</t>
  </si>
  <si>
    <t>Rüzgar 1</t>
  </si>
  <si>
    <t>Rüzgar 2</t>
  </si>
  <si>
    <t>Rüzgar 3</t>
  </si>
  <si>
    <t>Rüzgar 4</t>
  </si>
  <si>
    <t>Rüzgar 5</t>
  </si>
  <si>
    <t>Rüzgar 6</t>
  </si>
  <si>
    <t>Hava Durumu :</t>
  </si>
  <si>
    <t>Hava Sıcaklığı :</t>
  </si>
  <si>
    <t>Yarışma Sahası :</t>
  </si>
  <si>
    <t xml:space="preserve"> YÜKSEKLİK
AĞIRLIK</t>
  </si>
  <si>
    <t>Alperen ACET  2.30</t>
  </si>
  <si>
    <t>Erdem Tilki  5.22</t>
  </si>
  <si>
    <t>Ersu Şaşma  5.90</t>
  </si>
  <si>
    <t>Olimpik Deneme</t>
  </si>
  <si>
    <t>İzmir</t>
  </si>
  <si>
    <t>06.04.1992</t>
  </si>
  <si>
    <t>ALPER KULAKSIZ</t>
  </si>
  <si>
    <t>İSTANBUL</t>
  </si>
  <si>
    <t>01.01.2001</t>
  </si>
  <si>
    <t>BATUHAN ÇAKIR</t>
  </si>
  <si>
    <t>06.07.2006</t>
  </si>
  <si>
    <t>LUKA BOSKOVIC</t>
  </si>
  <si>
    <t>SRB</t>
  </si>
  <si>
    <t>03.02.1998</t>
  </si>
  <si>
    <t>NEMANJA MATIJASEVIC</t>
  </si>
  <si>
    <t>13.08.2004</t>
  </si>
  <si>
    <t>GÖKDENİZ GENCELMEZ</t>
  </si>
  <si>
    <t>İZMİR</t>
  </si>
  <si>
    <t>24.02.1997</t>
  </si>
  <si>
    <t>NECATİ ER</t>
  </si>
  <si>
    <t>05.05.2004</t>
  </si>
  <si>
    <t>HAKKI BURAK YILMAZ</t>
  </si>
  <si>
    <t>BURSA</t>
  </si>
  <si>
    <t>04.06.2000</t>
  </si>
  <si>
    <t>ANDREAS PANTAZIS</t>
  </si>
  <si>
    <t>GRE</t>
  </si>
  <si>
    <t>11.07.1994</t>
  </si>
  <si>
    <t>TIHOMIR IVAYLOV IVANOV</t>
  </si>
  <si>
    <t>BUL</t>
  </si>
  <si>
    <t>08.04.2004</t>
  </si>
  <si>
    <t>ATİLLA GÖKTUĞ TAŞDELEN</t>
  </si>
  <si>
    <t>27.05.2007</t>
  </si>
  <si>
    <t>Amin AJDINOVIC</t>
  </si>
  <si>
    <t>MARKO BRASOVIC</t>
  </si>
  <si>
    <t>BİLAL DURUL</t>
  </si>
  <si>
    <t>26°C</t>
  </si>
  <si>
    <t>İZMİR ATATÜRK STADYUMU</t>
  </si>
  <si>
    <t>ÜÇ ADIM ATLAMA</t>
  </si>
  <si>
    <t>X</t>
  </si>
  <si>
    <t>r</t>
  </si>
  <si>
    <t>NM</t>
  </si>
  <si>
    <t>-</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</si>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</sst>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1F]d\ mmmm\ yyyy;@"/>
    <numFmt numFmtId="165" formatCode="[$-41F]d\ mmmm\ yyyy\ h:mm;@"/>
    <numFmt numFmtId="166" formatCode="0.0"/>
    <numFmt numFmtId="167" formatCode="hh:mm;@"/>
    <numFmt numFmtId="168" formatCode="0\.00"/>
    <numFmt numFmtId="169" formatCode="0\.0"/>
  </numFmts>
  <fonts count="11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2"/>
      <name val="Cambria"/>
      <family val="1"/>
      <charset val="162"/>
    </font>
    <font>
      <b/>
      <sz val="22"/>
      <name val="Cambria"/>
      <family val="1"/>
      <charset val="162"/>
    </font>
    <font>
      <b/>
      <sz val="10"/>
      <name val="Cambria"/>
      <family val="1"/>
      <charset val="162"/>
    </font>
    <font>
      <b/>
      <sz val="11"/>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sz val="14"/>
      <name val="Cambria"/>
      <family val="1"/>
      <charset val="162"/>
    </font>
    <font>
      <b/>
      <sz val="14"/>
      <name val="Cambria"/>
      <family val="1"/>
      <charset val="162"/>
    </font>
    <font>
      <u/>
      <sz val="8.5"/>
      <color theme="10"/>
      <name val="Arial"/>
      <family val="2"/>
      <charset val="162"/>
    </font>
    <font>
      <b/>
      <sz val="10"/>
      <name val="Cambria"/>
      <family val="1"/>
      <charset val="162"/>
      <scheme val="major"/>
    </font>
    <font>
      <sz val="10"/>
      <name val="Cambria"/>
      <family val="1"/>
      <charset val="162"/>
      <scheme val="major"/>
    </font>
    <font>
      <b/>
      <sz val="11"/>
      <name val="Cambria"/>
      <family val="1"/>
      <charset val="162"/>
      <scheme val="major"/>
    </font>
    <font>
      <sz val="11"/>
      <name val="Cambria"/>
      <family val="1"/>
      <charset val="162"/>
      <scheme val="major"/>
    </font>
    <font>
      <sz val="12"/>
      <name val="Cambria"/>
      <family val="1"/>
      <charset val="162"/>
      <scheme val="major"/>
    </font>
    <font>
      <sz val="14"/>
      <name val="Cambria"/>
      <family val="1"/>
      <charset val="162"/>
      <scheme val="major"/>
    </font>
    <font>
      <b/>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b/>
      <sz val="9"/>
      <name val="Cambria"/>
      <family val="1"/>
      <charset val="162"/>
      <scheme val="major"/>
    </font>
    <font>
      <b/>
      <sz val="12"/>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0"/>
      <color theme="1"/>
      <name val="Cambria"/>
      <family val="1"/>
      <charset val="162"/>
    </font>
    <font>
      <b/>
      <sz val="12"/>
      <color theme="1"/>
      <name val="Cambria"/>
      <family val="1"/>
      <charset val="162"/>
    </font>
    <font>
      <b/>
      <sz val="12"/>
      <color rgb="FFFF0000"/>
      <name val="Cambria"/>
      <family val="1"/>
      <charset val="162"/>
    </font>
    <font>
      <sz val="18"/>
      <name val="Cambria"/>
      <family val="1"/>
      <charset val="162"/>
      <scheme val="major"/>
    </font>
    <font>
      <b/>
      <sz val="16"/>
      <name val="Cambria"/>
      <family val="1"/>
      <charset val="162"/>
      <scheme val="major"/>
    </font>
    <font>
      <b/>
      <sz val="10"/>
      <color rgb="FF002060"/>
      <name val="Cambria"/>
      <family val="1"/>
      <charset val="162"/>
    </font>
    <font>
      <b/>
      <sz val="12"/>
      <color rgb="FFFF0000"/>
      <name val="Cambria"/>
      <family val="1"/>
      <charset val="162"/>
      <scheme val="major"/>
    </font>
    <font>
      <b/>
      <sz val="18"/>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12"/>
      <color rgb="FF00206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b/>
      <sz val="28"/>
      <color rgb="FFFF0000"/>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8"/>
      <color rgb="FFFF0000"/>
      <name val="Cambria"/>
      <family val="1"/>
      <charset val="162"/>
    </font>
    <font>
      <b/>
      <sz val="20"/>
      <name val="Cambria"/>
      <family val="1"/>
      <charset val="162"/>
      <scheme val="major"/>
    </font>
    <font>
      <b/>
      <sz val="22"/>
      <color indexed="10"/>
      <name val="Cambria"/>
      <family val="1"/>
      <charset val="162"/>
      <scheme val="major"/>
    </font>
    <font>
      <b/>
      <sz val="22"/>
      <name val="Cambria"/>
      <family val="1"/>
      <charset val="162"/>
      <scheme val="major"/>
    </font>
    <font>
      <b/>
      <sz val="14"/>
      <color theme="1"/>
      <name val="Cambria"/>
      <family val="1"/>
      <charset val="162"/>
      <scheme val="major"/>
    </font>
    <font>
      <b/>
      <sz val="24"/>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14"/>
      <color indexed="8"/>
      <name val="Cambria"/>
      <family val="1"/>
      <charset val="162"/>
      <scheme val="major"/>
    </font>
    <font>
      <b/>
      <sz val="16"/>
      <color rgb="FF002060"/>
      <name val="Cambria"/>
      <family val="1"/>
      <charset val="162"/>
      <scheme val="major"/>
    </font>
    <font>
      <b/>
      <sz val="22"/>
      <color rgb="FFFF0000"/>
      <name val="Cambria"/>
      <family val="1"/>
      <charset val="162"/>
      <scheme val="major"/>
    </font>
    <font>
      <b/>
      <u/>
      <sz val="22"/>
      <color rgb="FFFF0000"/>
      <name val="Cambria"/>
      <family val="1"/>
      <charset val="162"/>
      <scheme val="major"/>
    </font>
    <font>
      <b/>
      <sz val="22"/>
      <color theme="1"/>
      <name val="Cambria"/>
      <family val="1"/>
      <charset val="162"/>
      <scheme val="major"/>
    </font>
    <font>
      <sz val="12"/>
      <name val="Cambria"/>
      <family val="1"/>
      <charset val="162"/>
    </font>
    <font>
      <sz val="12"/>
      <color theme="1"/>
      <name val="Cambria"/>
      <family val="1"/>
      <charset val="162"/>
    </font>
    <font>
      <b/>
      <sz val="14"/>
      <color indexed="10"/>
      <name val="Cambria"/>
      <family val="1"/>
      <charset val="162"/>
      <scheme val="major"/>
    </font>
    <font>
      <b/>
      <u/>
      <sz val="14"/>
      <color rgb="FFFF0000"/>
      <name val="Arial"/>
      <family val="2"/>
      <charset val="162"/>
    </font>
    <font>
      <b/>
      <sz val="14"/>
      <color indexed="8"/>
      <name val="Cambria"/>
      <family val="1"/>
      <charset val="162"/>
    </font>
    <font>
      <b/>
      <sz val="14"/>
      <color indexed="10"/>
      <name val="Cambria"/>
      <family val="1"/>
      <charset val="162"/>
    </font>
    <font>
      <b/>
      <sz val="22"/>
      <color indexed="8"/>
      <name val="Cambria"/>
      <family val="1"/>
      <charset val="162"/>
      <scheme val="major"/>
    </font>
    <font>
      <b/>
      <u/>
      <sz val="24"/>
      <color rgb="FFFF0000"/>
      <name val="Cambria"/>
      <family val="1"/>
      <charset val="162"/>
      <scheme val="major"/>
    </font>
    <font>
      <b/>
      <sz val="24"/>
      <color indexed="10"/>
      <name val="Cambria"/>
      <family val="1"/>
      <charset val="162"/>
      <scheme val="major"/>
    </font>
    <font>
      <b/>
      <sz val="24"/>
      <color theme="1"/>
      <name val="Cambria"/>
      <family val="1"/>
      <charset val="162"/>
      <scheme val="major"/>
    </font>
    <font>
      <b/>
      <sz val="14"/>
      <color theme="1"/>
      <name val="Cambria"/>
      <family val="1"/>
      <charset val="162"/>
    </font>
    <font>
      <b/>
      <sz val="18"/>
      <name val="Cambria"/>
      <family val="1"/>
      <charset val="162"/>
    </font>
    <font>
      <sz val="8"/>
      <name val="Arial"/>
      <family val="2"/>
      <charset val="162"/>
    </font>
    <font>
      <b/>
      <sz val="26"/>
      <color rgb="FF002060"/>
      <name val="Cambria"/>
      <family val="1"/>
      <charset val="162"/>
      <scheme val="major"/>
    </font>
    <font>
      <b/>
      <sz val="28"/>
      <color rgb="FF002060"/>
      <name val="Cambria"/>
      <family val="1"/>
      <charset val="162"/>
      <scheme val="major"/>
    </font>
    <font>
      <sz val="8"/>
      <name val="Arial"/>
      <family val="2"/>
      <charset val="162"/>
    </font>
    <font>
      <b/>
      <sz val="24"/>
      <name val="Cambria"/>
      <family val="1"/>
      <charset val="162"/>
    </font>
    <font>
      <b/>
      <sz val="16"/>
      <color theme="1"/>
      <name val="Cambria"/>
      <family val="1"/>
      <charset val="162"/>
      <scheme val="major"/>
    </font>
    <font>
      <b/>
      <sz val="16"/>
      <color indexed="56"/>
      <name val="Cambria"/>
      <family val="1"/>
      <charset val="162"/>
      <scheme val="major"/>
    </font>
    <font>
      <b/>
      <sz val="16"/>
      <color theme="1"/>
      <name val="Cambria"/>
      <family val="1"/>
      <charset val="162"/>
    </font>
    <font>
      <b/>
      <u/>
      <sz val="20"/>
      <color rgb="FFFF0000"/>
      <name val="Arial"/>
      <family val="2"/>
      <charset val="162"/>
    </font>
    <font>
      <b/>
      <sz val="20"/>
      <color indexed="10"/>
      <name val="Cambria"/>
      <family val="1"/>
      <charset val="162"/>
    </font>
    <font>
      <b/>
      <sz val="24"/>
      <color indexed="56"/>
      <name val="Cambria"/>
      <family val="1"/>
      <charset val="162"/>
      <scheme val="major"/>
    </font>
    <font>
      <b/>
      <sz val="28"/>
      <name val="Cambria"/>
      <family val="1"/>
      <charset val="162"/>
      <scheme val="major"/>
    </font>
    <font>
      <b/>
      <sz val="16"/>
      <color rgb="FF002060"/>
      <name val="Cambria"/>
      <family val="1"/>
      <charset val="162"/>
    </font>
    <font>
      <sz val="18"/>
      <color rgb="FFFF0000"/>
      <name val="Cambria"/>
      <family val="1"/>
      <charset val="16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E7F6FF"/>
        <bgColor indexed="64"/>
      </patternFill>
    </fill>
    <fill>
      <patternFill patternType="solid">
        <fgColor rgb="FFFEF6F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5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ashDot">
        <color indexed="64"/>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Dot">
        <color indexed="64"/>
      </bottom>
      <diagonal/>
    </border>
    <border>
      <left/>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ashDot">
        <color indexed="64"/>
      </top>
      <bottom style="dashDotDot">
        <color indexed="64"/>
      </bottom>
      <diagonal/>
    </border>
    <border>
      <left/>
      <right style="medium">
        <color indexed="64"/>
      </right>
      <top style="dashDot">
        <color indexed="64"/>
      </top>
      <bottom style="dashDotDot">
        <color indexed="64"/>
      </bottom>
      <diagonal/>
    </border>
    <border>
      <left style="medium">
        <color indexed="64"/>
      </left>
      <right/>
      <top style="dashDotDot">
        <color indexed="64"/>
      </top>
      <bottom/>
      <diagonal/>
    </border>
    <border>
      <left/>
      <right style="medium">
        <color indexed="64"/>
      </right>
      <top style="dashDotDot">
        <color indexed="64"/>
      </top>
      <bottom style="dashDotDot">
        <color indexed="64"/>
      </bottom>
      <diagonal/>
    </border>
    <border>
      <left style="medium">
        <color indexed="64"/>
      </left>
      <right/>
      <top/>
      <bottom style="dashDot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30">
    <xf numFmtId="0" fontId="0" fillId="0" borderId="0" xfId="0"/>
    <xf numFmtId="0" fontId="23" fillId="0" borderId="0" xfId="0" applyFont="1"/>
    <xf numFmtId="0" fontId="27" fillId="0" borderId="0" xfId="36" applyFont="1" applyAlignment="1" applyProtection="1">
      <alignment wrapText="1"/>
      <protection locked="0"/>
    </xf>
    <xf numFmtId="0" fontId="27" fillId="0" borderId="0" xfId="36" applyFont="1" applyAlignment="1" applyProtection="1">
      <alignment vertical="center" wrapText="1"/>
      <protection locked="0"/>
    </xf>
    <xf numFmtId="0" fontId="27" fillId="24" borderId="0" xfId="36" applyFont="1" applyFill="1" applyAlignment="1" applyProtection="1">
      <alignment horizontal="left" vertical="center" wrapText="1"/>
      <protection locked="0"/>
    </xf>
    <xf numFmtId="0" fontId="28" fillId="24" borderId="0" xfId="36" applyFont="1" applyFill="1" applyAlignment="1" applyProtection="1">
      <alignment vertical="center" wrapText="1"/>
      <protection locked="0"/>
    </xf>
    <xf numFmtId="0" fontId="27" fillId="24" borderId="0" xfId="36" applyFont="1" applyFill="1" applyAlignment="1" applyProtection="1">
      <alignment wrapText="1"/>
      <protection locked="0"/>
    </xf>
    <xf numFmtId="0" fontId="27" fillId="24" borderId="0" xfId="36" applyFont="1" applyFill="1" applyAlignment="1" applyProtection="1">
      <alignment horizontal="left" wrapText="1"/>
      <protection locked="0"/>
    </xf>
    <xf numFmtId="14" fontId="27" fillId="24" borderId="0" xfId="36" applyNumberFormat="1" applyFont="1" applyFill="1" applyAlignment="1" applyProtection="1">
      <alignment horizontal="left" vertical="center" wrapText="1"/>
      <protection locked="0"/>
    </xf>
    <xf numFmtId="0" fontId="38" fillId="0" borderId="0" xfId="36" applyFont="1" applyAlignment="1" applyProtection="1">
      <alignment wrapText="1"/>
      <protection locked="0"/>
    </xf>
    <xf numFmtId="0" fontId="39" fillId="0" borderId="0" xfId="36" applyFont="1" applyAlignment="1">
      <alignment vertical="center"/>
    </xf>
    <xf numFmtId="0" fontId="38" fillId="0" borderId="0" xfId="36" applyFont="1" applyAlignment="1">
      <alignment horizontal="center"/>
    </xf>
    <xf numFmtId="0" fontId="23" fillId="0" borderId="0" xfId="0" applyFont="1" applyAlignment="1">
      <alignment vertical="center"/>
    </xf>
    <xf numFmtId="0" fontId="38" fillId="0" borderId="0" xfId="36" applyFont="1"/>
    <xf numFmtId="14" fontId="38" fillId="0" borderId="0" xfId="36" applyNumberFormat="1" applyFont="1" applyAlignment="1">
      <alignment horizontal="center"/>
    </xf>
    <xf numFmtId="49" fontId="38" fillId="0" borderId="0" xfId="36" applyNumberFormat="1" applyFont="1" applyAlignment="1">
      <alignment horizontal="center"/>
    </xf>
    <xf numFmtId="0" fontId="40" fillId="0" borderId="0" xfId="36" applyFont="1" applyAlignment="1">
      <alignment horizontal="center"/>
    </xf>
    <xf numFmtId="0" fontId="38" fillId="29" borderId="0" xfId="36" applyFont="1" applyFill="1" applyAlignment="1" applyProtection="1">
      <alignment horizontal="left" vertical="center" wrapText="1"/>
      <protection locked="0"/>
    </xf>
    <xf numFmtId="14" fontId="38" fillId="29" borderId="0" xfId="36" applyNumberFormat="1" applyFont="1" applyFill="1" applyAlignment="1" applyProtection="1">
      <alignment horizontal="left" vertical="center" wrapText="1"/>
      <protection locked="0"/>
    </xf>
    <xf numFmtId="0" fontId="40" fillId="29" borderId="0" xfId="36" applyFont="1" applyFill="1" applyAlignment="1" applyProtection="1">
      <alignment horizontal="center" vertical="center" wrapText="1"/>
      <protection locked="0"/>
    </xf>
    <xf numFmtId="0" fontId="38" fillId="29" borderId="0" xfId="36" applyFont="1" applyFill="1" applyAlignment="1" applyProtection="1">
      <alignment horizontal="center" wrapText="1"/>
      <protection locked="0"/>
    </xf>
    <xf numFmtId="0" fontId="38" fillId="29" borderId="0" xfId="36" applyFont="1" applyFill="1" applyAlignment="1" applyProtection="1">
      <alignment horizontal="left" wrapText="1"/>
      <protection locked="0"/>
    </xf>
    <xf numFmtId="0" fontId="38" fillId="29" borderId="0" xfId="36" applyFont="1" applyFill="1" applyAlignment="1" applyProtection="1">
      <alignment wrapText="1"/>
      <protection locked="0"/>
    </xf>
    <xf numFmtId="0" fontId="44" fillId="0" borderId="0" xfId="36" applyFont="1" applyAlignment="1">
      <alignment horizontal="left"/>
    </xf>
    <xf numFmtId="14" fontId="44" fillId="0" borderId="0" xfId="36" applyNumberFormat="1" applyFont="1" applyAlignment="1">
      <alignment horizontal="center"/>
    </xf>
    <xf numFmtId="0" fontId="43" fillId="0" borderId="0" xfId="36" applyFont="1" applyAlignment="1">
      <alignment horizontal="center" vertical="center" wrapText="1"/>
    </xf>
    <xf numFmtId="0" fontId="44" fillId="0" borderId="0" xfId="36" applyFont="1" applyAlignment="1">
      <alignment horizontal="center"/>
    </xf>
    <xf numFmtId="0" fontId="44" fillId="0" borderId="0" xfId="36" applyFont="1"/>
    <xf numFmtId="49" fontId="44" fillId="0" borderId="0" xfId="36" applyNumberFormat="1" applyFont="1" applyAlignment="1">
      <alignment horizontal="center"/>
    </xf>
    <xf numFmtId="0" fontId="27" fillId="0" borderId="0" xfId="36" applyFont="1" applyAlignment="1" applyProtection="1">
      <alignment horizontal="center" vertical="center" wrapText="1"/>
      <protection locked="0"/>
    </xf>
    <xf numFmtId="0" fontId="27" fillId="0" borderId="0" xfId="36" applyFont="1" applyAlignment="1" applyProtection="1">
      <alignment horizontal="center" wrapText="1"/>
      <protection locked="0"/>
    </xf>
    <xf numFmtId="14" fontId="27" fillId="0" borderId="0" xfId="36" applyNumberFormat="1" applyFont="1" applyAlignment="1" applyProtection="1">
      <alignment horizontal="center" wrapText="1"/>
      <protection locked="0"/>
    </xf>
    <xf numFmtId="2" fontId="27" fillId="0" borderId="0" xfId="36" applyNumberFormat="1" applyFont="1" applyAlignment="1" applyProtection="1">
      <alignment horizontal="center" wrapText="1"/>
      <protection locked="0"/>
    </xf>
    <xf numFmtId="0" fontId="47" fillId="0" borderId="0" xfId="0" applyFont="1"/>
    <xf numFmtId="0" fontId="42" fillId="26" borderId="0" xfId="0" applyFont="1" applyFill="1" applyAlignment="1">
      <alignment horizontal="center" vertical="center"/>
    </xf>
    <xf numFmtId="0" fontId="42" fillId="26" borderId="0" xfId="0" applyFont="1" applyFill="1" applyAlignment="1">
      <alignment horizontal="left" vertical="center"/>
    </xf>
    <xf numFmtId="0" fontId="42" fillId="0" borderId="0" xfId="0" applyFont="1" applyAlignment="1">
      <alignment horizontal="center" vertical="center"/>
    </xf>
    <xf numFmtId="0" fontId="48" fillId="0" borderId="12" xfId="0" applyFont="1" applyBorder="1" applyAlignment="1">
      <alignment vertical="center" wrapText="1"/>
    </xf>
    <xf numFmtId="0" fontId="49" fillId="26" borderId="0" xfId="0" applyFont="1" applyFill="1" applyAlignment="1">
      <alignment horizontal="center" vertical="center"/>
    </xf>
    <xf numFmtId="0" fontId="49" fillId="0" borderId="0" xfId="0" applyFont="1" applyAlignment="1">
      <alignment horizontal="center" vertical="center"/>
    </xf>
    <xf numFmtId="0" fontId="41" fillId="0" borderId="0" xfId="0" applyFont="1" applyAlignment="1">
      <alignment horizontal="center" vertical="center"/>
    </xf>
    <xf numFmtId="0" fontId="49" fillId="0" borderId="0" xfId="0" applyFont="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left" vertical="center"/>
    </xf>
    <xf numFmtId="0" fontId="50" fillId="28" borderId="12" xfId="0" applyFont="1" applyFill="1" applyBorder="1" applyAlignment="1">
      <alignment horizontal="left" vertical="center" wrapText="1"/>
    </xf>
    <xf numFmtId="0" fontId="50" fillId="28" borderId="12" xfId="0" applyFont="1" applyFill="1" applyBorder="1" applyAlignment="1">
      <alignment vertical="center" wrapText="1"/>
    </xf>
    <xf numFmtId="0" fontId="51" fillId="32" borderId="12" xfId="0" applyFont="1" applyFill="1" applyBorder="1" applyAlignment="1">
      <alignment horizontal="center" vertical="center" wrapText="1"/>
    </xf>
    <xf numFmtId="0" fontId="25" fillId="0" borderId="0" xfId="36" applyFont="1" applyAlignment="1" applyProtection="1">
      <alignment wrapText="1"/>
      <protection locked="0"/>
    </xf>
    <xf numFmtId="0" fontId="25" fillId="0" borderId="0" xfId="36" applyFont="1" applyAlignment="1" applyProtection="1">
      <alignment horizontal="center" wrapText="1"/>
      <protection locked="0"/>
    </xf>
    <xf numFmtId="0" fontId="25" fillId="0" borderId="0" xfId="36" applyFont="1" applyAlignment="1" applyProtection="1">
      <alignment vertical="center" wrapText="1"/>
      <protection locked="0"/>
    </xf>
    <xf numFmtId="1" fontId="25" fillId="0" borderId="0" xfId="36" applyNumberFormat="1" applyFont="1" applyAlignment="1" applyProtection="1">
      <alignment horizontal="center" wrapText="1"/>
      <protection locked="0"/>
    </xf>
    <xf numFmtId="49" fontId="25" fillId="0" borderId="0" xfId="36" applyNumberFormat="1" applyFont="1" applyAlignment="1" applyProtection="1">
      <alignment horizontal="center" wrapText="1"/>
      <protection locked="0"/>
    </xf>
    <xf numFmtId="0" fontId="50" fillId="33" borderId="12" xfId="31" applyFont="1" applyFill="1" applyBorder="1" applyAlignment="1" applyProtection="1">
      <alignment horizontal="left" vertical="center" wrapText="1"/>
    </xf>
    <xf numFmtId="0" fontId="53" fillId="27" borderId="12" xfId="0" applyFont="1" applyFill="1" applyBorder="1" applyAlignment="1">
      <alignment horizontal="center" vertical="center" wrapText="1"/>
    </xf>
    <xf numFmtId="0" fontId="55" fillId="0" borderId="0" xfId="36" applyFont="1" applyAlignment="1" applyProtection="1">
      <alignment horizontal="center" wrapText="1"/>
      <protection locked="0"/>
    </xf>
    <xf numFmtId="1" fontId="56" fillId="0" borderId="0" xfId="36" applyNumberFormat="1" applyFont="1" applyAlignment="1" applyProtection="1">
      <alignment horizontal="center" wrapText="1"/>
      <protection locked="0"/>
    </xf>
    <xf numFmtId="0" fontId="30" fillId="29" borderId="22" xfId="36" applyFont="1" applyFill="1" applyBorder="1" applyAlignment="1" applyProtection="1">
      <alignment vertical="center" wrapText="1"/>
      <protection locked="0"/>
    </xf>
    <xf numFmtId="0" fontId="46" fillId="30" borderId="12" xfId="36" applyFont="1" applyFill="1" applyBorder="1" applyAlignment="1" applyProtection="1">
      <alignment horizontal="center" vertical="center" wrapText="1"/>
      <protection locked="0"/>
    </xf>
    <xf numFmtId="0" fontId="30" fillId="29" borderId="22" xfId="36" applyFont="1" applyFill="1" applyBorder="1" applyAlignment="1" applyProtection="1">
      <alignment horizontal="center" vertical="center" wrapText="1"/>
      <protection locked="0"/>
    </xf>
    <xf numFmtId="1" fontId="25" fillId="0" borderId="0" xfId="36" applyNumberFormat="1" applyFont="1" applyAlignment="1" applyProtection="1">
      <alignment horizontal="left" wrapText="1"/>
      <protection locked="0"/>
    </xf>
    <xf numFmtId="0" fontId="25" fillId="0" borderId="0" xfId="36" applyFont="1" applyAlignment="1" applyProtection="1">
      <alignment horizontal="left" wrapText="1"/>
      <protection locked="0"/>
    </xf>
    <xf numFmtId="168" fontId="50" fillId="33" borderId="12" xfId="31" applyNumberFormat="1" applyFont="1" applyFill="1" applyBorder="1" applyAlignment="1" applyProtection="1">
      <alignment horizontal="center" vertical="center" wrapText="1"/>
    </xf>
    <xf numFmtId="168" fontId="57" fillId="0" borderId="12" xfId="36" applyNumberFormat="1" applyFont="1" applyBorder="1" applyAlignment="1">
      <alignment horizontal="center" vertical="center"/>
    </xf>
    <xf numFmtId="0" fontId="59" fillId="30" borderId="12" xfId="36" applyFont="1" applyFill="1" applyBorder="1" applyAlignment="1" applyProtection="1">
      <alignment horizontal="center" vertical="center" wrapText="1"/>
      <protection locked="0"/>
    </xf>
    <xf numFmtId="167" fontId="45" fillId="24" borderId="0" xfId="36" applyNumberFormat="1" applyFont="1" applyFill="1" applyAlignment="1" applyProtection="1">
      <alignment horizontal="center" vertical="center" wrapText="1"/>
      <protection locked="0"/>
    </xf>
    <xf numFmtId="0" fontId="61" fillId="0" borderId="12" xfId="36" applyFont="1" applyBorder="1" applyAlignment="1">
      <alignment horizontal="center" vertical="center"/>
    </xf>
    <xf numFmtId="49" fontId="62" fillId="0" borderId="12" xfId="36" applyNumberFormat="1" applyFont="1" applyBorder="1" applyAlignment="1">
      <alignment horizontal="center" vertical="center"/>
    </xf>
    <xf numFmtId="49" fontId="62" fillId="35" borderId="12" xfId="36" applyNumberFormat="1" applyFont="1" applyFill="1" applyBorder="1" applyAlignment="1" applyProtection="1">
      <alignment horizontal="center" vertical="center"/>
      <protection locked="0" hidden="1"/>
    </xf>
    <xf numFmtId="49" fontId="62" fillId="35" borderId="12" xfId="36" applyNumberFormat="1" applyFont="1" applyFill="1" applyBorder="1" applyAlignment="1">
      <alignment horizontal="center" vertical="center"/>
    </xf>
    <xf numFmtId="49" fontId="62" fillId="0" borderId="12" xfId="36" applyNumberFormat="1" applyFont="1" applyBorder="1" applyAlignment="1" applyProtection="1">
      <alignment horizontal="center" vertical="center"/>
      <protection locked="0" hidden="1"/>
    </xf>
    <xf numFmtId="49" fontId="62" fillId="35" borderId="12" xfId="36" applyNumberFormat="1" applyFont="1" applyFill="1" applyBorder="1" applyAlignment="1">
      <alignment vertical="center"/>
    </xf>
    <xf numFmtId="49" fontId="62" fillId="0" borderId="12" xfId="36" applyNumberFormat="1" applyFont="1" applyBorder="1" applyAlignment="1">
      <alignment vertical="center"/>
    </xf>
    <xf numFmtId="0" fontId="63" fillId="0" borderId="12" xfId="36" applyFont="1" applyBorder="1" applyAlignment="1">
      <alignment horizontal="center" vertical="center"/>
    </xf>
    <xf numFmtId="1" fontId="51" fillId="0" borderId="12" xfId="36" applyNumberFormat="1" applyFont="1" applyBorder="1" applyAlignment="1">
      <alignment horizontal="center" vertical="center" wrapText="1"/>
    </xf>
    <xf numFmtId="14" fontId="64" fillId="0" borderId="12" xfId="36" applyNumberFormat="1" applyFont="1" applyBorder="1" applyAlignment="1">
      <alignment horizontal="center" vertical="center" wrapText="1"/>
    </xf>
    <xf numFmtId="0" fontId="64" fillId="0" borderId="12" xfId="36" applyFont="1" applyBorder="1" applyAlignment="1">
      <alignment horizontal="left" vertical="center" wrapText="1"/>
    </xf>
    <xf numFmtId="168" fontId="26" fillId="29" borderId="27" xfId="36" applyNumberFormat="1" applyFont="1" applyFill="1" applyBorder="1" applyAlignment="1" applyProtection="1">
      <alignment horizontal="center" vertical="center" wrapText="1"/>
      <protection hidden="1"/>
    </xf>
    <xf numFmtId="168" fontId="26" fillId="29" borderId="28" xfId="36" applyNumberFormat="1" applyFont="1" applyFill="1" applyBorder="1" applyAlignment="1" applyProtection="1">
      <alignment horizontal="center" vertical="center" wrapText="1"/>
      <protection hidden="1"/>
    </xf>
    <xf numFmtId="168" fontId="26" fillId="29" borderId="29" xfId="36" applyNumberFormat="1" applyFont="1" applyFill="1" applyBorder="1" applyAlignment="1" applyProtection="1">
      <alignment horizontal="center" vertical="center" wrapText="1"/>
      <protection hidden="1"/>
    </xf>
    <xf numFmtId="0" fontId="62" fillId="0" borderId="12" xfId="36" applyFont="1" applyBorder="1" applyAlignment="1">
      <alignment horizontal="center" vertical="center"/>
    </xf>
    <xf numFmtId="0" fontId="67" fillId="0" borderId="12" xfId="36" applyFont="1" applyBorder="1" applyAlignment="1">
      <alignment horizontal="center" vertical="center"/>
    </xf>
    <xf numFmtId="1" fontId="68" fillId="0" borderId="12" xfId="36" applyNumberFormat="1" applyFont="1" applyBorder="1" applyAlignment="1">
      <alignment horizontal="center" vertical="center" wrapText="1"/>
    </xf>
    <xf numFmtId="14" fontId="69" fillId="0" borderId="12" xfId="36" applyNumberFormat="1" applyFont="1" applyBorder="1" applyAlignment="1">
      <alignment horizontal="center" vertical="center" wrapText="1"/>
    </xf>
    <xf numFmtId="0" fontId="69" fillId="0" borderId="12" xfId="36" applyFont="1" applyBorder="1" applyAlignment="1">
      <alignment horizontal="left" vertical="center" wrapText="1"/>
    </xf>
    <xf numFmtId="168" fontId="70" fillId="0" borderId="12" xfId="36" applyNumberFormat="1" applyFont="1" applyBorder="1" applyAlignment="1">
      <alignment horizontal="center" vertical="center"/>
    </xf>
    <xf numFmtId="166" fontId="71" fillId="0" borderId="12" xfId="36" applyNumberFormat="1" applyFont="1" applyBorder="1" applyAlignment="1">
      <alignment horizontal="center" vertical="center"/>
    </xf>
    <xf numFmtId="166" fontId="61" fillId="0" borderId="12" xfId="36" applyNumberFormat="1" applyFont="1" applyBorder="1" applyAlignment="1">
      <alignment horizontal="center" vertical="center"/>
    </xf>
    <xf numFmtId="0" fontId="43" fillId="0" borderId="12" xfId="36" applyFont="1" applyBorder="1" applyAlignment="1">
      <alignment horizontal="center" vertical="center"/>
    </xf>
    <xf numFmtId="0" fontId="72" fillId="0" borderId="12" xfId="36" applyFont="1" applyBorder="1" applyAlignment="1">
      <alignment horizontal="center" vertical="center"/>
    </xf>
    <xf numFmtId="1" fontId="50" fillId="0" borderId="12" xfId="36" applyNumberFormat="1" applyFont="1" applyBorder="1" applyAlignment="1">
      <alignment horizontal="center" vertical="center"/>
    </xf>
    <xf numFmtId="14" fontId="43" fillId="0" borderId="12" xfId="36" applyNumberFormat="1" applyFont="1" applyBorder="1" applyAlignment="1">
      <alignment horizontal="center" vertical="center"/>
    </xf>
    <xf numFmtId="0" fontId="43" fillId="0" borderId="12" xfId="36" applyFont="1" applyBorder="1" applyAlignment="1">
      <alignment horizontal="left" vertical="center" wrapText="1"/>
    </xf>
    <xf numFmtId="0" fontId="73" fillId="0" borderId="12" xfId="36" applyFont="1" applyBorder="1" applyAlignment="1">
      <alignment horizontal="left" vertical="center" wrapText="1"/>
    </xf>
    <xf numFmtId="0" fontId="35" fillId="0" borderId="12" xfId="36" applyFont="1" applyBorder="1" applyAlignment="1" applyProtection="1">
      <alignment horizontal="center" vertical="center" wrapText="1"/>
      <protection locked="0"/>
    </xf>
    <xf numFmtId="0" fontId="74" fillId="0" borderId="12" xfId="36" applyFont="1" applyBorder="1" applyAlignment="1" applyProtection="1">
      <alignment horizontal="center" vertical="center" wrapText="1"/>
      <protection locked="0"/>
    </xf>
    <xf numFmtId="1" fontId="75" fillId="0" borderId="12" xfId="36" applyNumberFormat="1" applyFont="1" applyBorder="1" applyAlignment="1" applyProtection="1">
      <alignment horizontal="center" vertical="center" wrapText="1"/>
      <protection locked="0"/>
    </xf>
    <xf numFmtId="14" fontId="35" fillId="0" borderId="12" xfId="36" applyNumberFormat="1" applyFont="1" applyBorder="1" applyAlignment="1" applyProtection="1">
      <alignment horizontal="center" vertical="center" wrapText="1"/>
      <protection locked="0"/>
    </xf>
    <xf numFmtId="0" fontId="35" fillId="0" borderId="12" xfId="36" applyFont="1" applyBorder="1" applyAlignment="1" applyProtection="1">
      <alignment horizontal="left" vertical="center" wrapText="1"/>
      <protection locked="0"/>
    </xf>
    <xf numFmtId="1" fontId="50" fillId="0" borderId="12" xfId="36" applyNumberFormat="1" applyFont="1" applyBorder="1" applyAlignment="1">
      <alignment horizontal="center" vertical="center" wrapText="1"/>
    </xf>
    <xf numFmtId="14" fontId="73" fillId="0" borderId="12" xfId="36" applyNumberFormat="1" applyFont="1" applyBorder="1" applyAlignment="1">
      <alignment horizontal="center" vertical="center" wrapText="1"/>
    </xf>
    <xf numFmtId="0" fontId="73" fillId="0" borderId="12" xfId="36" applyFont="1" applyBorder="1" applyAlignment="1">
      <alignment vertical="center" wrapText="1"/>
    </xf>
    <xf numFmtId="0" fontId="73" fillId="0" borderId="12" xfId="36" applyFont="1" applyBorder="1" applyAlignment="1">
      <alignment horizontal="center" vertical="center" wrapText="1"/>
    </xf>
    <xf numFmtId="166" fontId="76" fillId="0" borderId="12" xfId="36" applyNumberFormat="1" applyFont="1" applyBorder="1" applyAlignment="1" applyProtection="1">
      <alignment horizontal="center" vertical="center" wrapText="1"/>
      <protection locked="0"/>
    </xf>
    <xf numFmtId="0" fontId="77" fillId="0" borderId="0" xfId="36" applyFont="1" applyAlignment="1" applyProtection="1">
      <alignment vertical="center" wrapText="1"/>
      <protection locked="0"/>
    </xf>
    <xf numFmtId="0" fontId="79" fillId="0" borderId="0" xfId="36" applyFont="1" applyAlignment="1" applyProtection="1">
      <alignment vertical="center" wrapText="1"/>
      <protection locked="0"/>
    </xf>
    <xf numFmtId="0" fontId="70" fillId="0" borderId="12" xfId="36" applyFont="1" applyBorder="1" applyAlignment="1">
      <alignment horizontal="center" vertical="center"/>
    </xf>
    <xf numFmtId="0" fontId="93" fillId="29" borderId="12" xfId="36" applyFont="1" applyFill="1" applyBorder="1" applyAlignment="1" applyProtection="1">
      <alignment horizontal="center" vertical="center" wrapText="1"/>
      <protection locked="0"/>
    </xf>
    <xf numFmtId="0" fontId="56" fillId="29" borderId="12" xfId="36" applyFont="1" applyFill="1" applyBorder="1" applyAlignment="1" applyProtection="1">
      <alignment horizontal="left" vertical="center" wrapText="1"/>
      <protection hidden="1"/>
    </xf>
    <xf numFmtId="0" fontId="56" fillId="34" borderId="12" xfId="36" applyFont="1" applyFill="1" applyBorder="1" applyAlignment="1" applyProtection="1">
      <alignment horizontal="center" vertical="center" wrapText="1"/>
      <protection hidden="1"/>
    </xf>
    <xf numFmtId="14" fontId="93" fillId="34" borderId="12" xfId="36" applyNumberFormat="1" applyFont="1" applyFill="1" applyBorder="1" applyAlignment="1" applyProtection="1">
      <alignment horizontal="center" vertical="center" wrapText="1"/>
      <protection locked="0"/>
    </xf>
    <xf numFmtId="0" fontId="93" fillId="34" borderId="12" xfId="36" applyFont="1" applyFill="1" applyBorder="1" applyAlignment="1" applyProtection="1">
      <alignment vertical="center" wrapText="1"/>
      <protection locked="0"/>
    </xf>
    <xf numFmtId="0" fontId="93" fillId="34" borderId="12" xfId="36" applyFont="1" applyFill="1" applyBorder="1" applyAlignment="1" applyProtection="1">
      <alignment horizontal="left" vertical="center" wrapText="1"/>
      <protection locked="0"/>
    </xf>
    <xf numFmtId="0" fontId="94" fillId="34" borderId="12" xfId="36" applyFont="1" applyFill="1" applyBorder="1" applyAlignment="1" applyProtection="1">
      <alignment horizontal="center" vertical="center" wrapText="1"/>
      <protection locked="0"/>
    </xf>
    <xf numFmtId="0" fontId="56" fillId="29" borderId="12" xfId="36" applyFont="1" applyFill="1" applyBorder="1" applyAlignment="1" applyProtection="1">
      <alignment horizontal="center" vertical="center" wrapText="1"/>
      <protection hidden="1"/>
    </xf>
    <xf numFmtId="14" fontId="93" fillId="29" borderId="12" xfId="36" applyNumberFormat="1" applyFont="1" applyFill="1" applyBorder="1" applyAlignment="1" applyProtection="1">
      <alignment horizontal="center" vertical="center" wrapText="1"/>
      <protection locked="0"/>
    </xf>
    <xf numFmtId="0" fontId="93" fillId="29" borderId="12" xfId="36" applyFont="1" applyFill="1" applyBorder="1" applyAlignment="1" applyProtection="1">
      <alignment vertical="center" wrapText="1"/>
      <protection locked="0"/>
    </xf>
    <xf numFmtId="0" fontId="93" fillId="29" borderId="12" xfId="36" applyFont="1" applyFill="1" applyBorder="1" applyAlignment="1" applyProtection="1">
      <alignment horizontal="left" vertical="center" wrapText="1"/>
      <protection locked="0"/>
    </xf>
    <xf numFmtId="0" fontId="94" fillId="29" borderId="12" xfId="36" applyFont="1" applyFill="1" applyBorder="1" applyAlignment="1" applyProtection="1">
      <alignment horizontal="center" vertical="center" wrapText="1"/>
      <protection locked="0"/>
    </xf>
    <xf numFmtId="0" fontId="44" fillId="27" borderId="0" xfId="0" applyFont="1" applyFill="1" applyAlignment="1">
      <alignment horizontal="center" vertical="center" wrapText="1"/>
    </xf>
    <xf numFmtId="0" fontId="40" fillId="34" borderId="0" xfId="0" applyFont="1" applyFill="1" applyAlignment="1">
      <alignment horizontal="center" vertical="center" wrapText="1"/>
    </xf>
    <xf numFmtId="14" fontId="80" fillId="31" borderId="12" xfId="0" applyNumberFormat="1" applyFont="1" applyFill="1" applyBorder="1" applyAlignment="1">
      <alignment horizontal="center" vertical="center" wrapText="1"/>
    </xf>
    <xf numFmtId="167" fontId="80" fillId="31" borderId="12" xfId="0" applyNumberFormat="1" applyFont="1" applyFill="1" applyBorder="1" applyAlignment="1">
      <alignment horizontal="center" vertical="center" wrapText="1"/>
    </xf>
    <xf numFmtId="0" fontId="77" fillId="25" borderId="0" xfId="0" applyFont="1" applyFill="1" applyAlignment="1">
      <alignment horizontal="center" vertical="center" wrapText="1"/>
    </xf>
    <xf numFmtId="0" fontId="87" fillId="28" borderId="0" xfId="0" applyFont="1" applyFill="1" applyAlignment="1">
      <alignment horizontal="center" vertical="center" wrapText="1"/>
    </xf>
    <xf numFmtId="0" fontId="60" fillId="33" borderId="12" xfId="31" applyFont="1" applyFill="1" applyBorder="1" applyAlignment="1" applyProtection="1">
      <alignment horizontal="center" vertical="center" wrapText="1"/>
    </xf>
    <xf numFmtId="168" fontId="104" fillId="0" borderId="12" xfId="36" applyNumberFormat="1" applyFont="1" applyBorder="1" applyAlignment="1" applyProtection="1">
      <alignment horizontal="center" vertical="center" wrapText="1"/>
      <protection locked="0"/>
    </xf>
    <xf numFmtId="0" fontId="23" fillId="29" borderId="0" xfId="0" applyFont="1" applyFill="1"/>
    <xf numFmtId="0" fontId="44" fillId="29" borderId="11" xfId="36" applyFont="1" applyFill="1" applyBorder="1" applyAlignment="1" applyProtection="1">
      <alignment horizontal="right" vertical="center" wrapText="1"/>
      <protection locked="0"/>
    </xf>
    <xf numFmtId="14" fontId="95" fillId="29" borderId="11" xfId="36" applyNumberFormat="1" applyFont="1" applyFill="1" applyBorder="1" applyAlignment="1" applyProtection="1">
      <alignment horizontal="center" vertical="center" wrapText="1"/>
      <protection locked="0"/>
    </xf>
    <xf numFmtId="0" fontId="80" fillId="29" borderId="11" xfId="36" applyFont="1" applyFill="1" applyBorder="1" applyAlignment="1" applyProtection="1">
      <alignment horizontal="right" vertical="center" wrapText="1"/>
      <protection locked="0"/>
    </xf>
    <xf numFmtId="167" fontId="95" fillId="29" borderId="11" xfId="36" applyNumberFormat="1" applyFont="1" applyFill="1" applyBorder="1" applyAlignment="1" applyProtection="1">
      <alignment horizontal="center" vertical="center" wrapText="1"/>
      <protection locked="0"/>
    </xf>
    <xf numFmtId="0" fontId="80" fillId="29" borderId="11" xfId="36" applyFont="1" applyFill="1" applyBorder="1" applyAlignment="1" applyProtection="1">
      <alignment vertical="center" wrapText="1"/>
      <protection locked="0"/>
    </xf>
    <xf numFmtId="0" fontId="97" fillId="29" borderId="10" xfId="36" applyFont="1" applyFill="1" applyBorder="1" applyAlignment="1" applyProtection="1">
      <alignment horizontal="right" vertical="center" wrapText="1"/>
      <protection locked="0"/>
    </xf>
    <xf numFmtId="168" fontId="75" fillId="29" borderId="10" xfId="36" applyNumberFormat="1" applyFont="1" applyFill="1" applyBorder="1" applyAlignment="1" applyProtection="1">
      <alignment horizontal="left" vertical="center" wrapText="1"/>
      <protection locked="0"/>
    </xf>
    <xf numFmtId="168" fontId="75" fillId="29" borderId="10" xfId="36" applyNumberFormat="1" applyFont="1" applyFill="1" applyBorder="1" applyAlignment="1" applyProtection="1">
      <alignment vertical="center" wrapText="1"/>
      <protection locked="0"/>
    </xf>
    <xf numFmtId="0" fontId="36" fillId="29" borderId="0" xfId="36" applyFont="1" applyFill="1" applyAlignment="1" applyProtection="1">
      <alignment horizontal="right" vertical="center" wrapText="1"/>
      <protection locked="0"/>
    </xf>
    <xf numFmtId="0" fontId="96" fillId="29" borderId="0" xfId="31" applyFont="1" applyFill="1" applyBorder="1" applyAlignment="1" applyProtection="1">
      <alignment horizontal="left" vertical="center" wrapText="1"/>
      <protection locked="0"/>
    </xf>
    <xf numFmtId="0" fontId="97" fillId="29" borderId="0" xfId="36" applyFont="1" applyFill="1" applyAlignment="1" applyProtection="1">
      <alignment horizontal="right" vertical="center" wrapText="1"/>
      <protection locked="0"/>
    </xf>
    <xf numFmtId="168" fontId="75" fillId="29" borderId="0" xfId="36" applyNumberFormat="1" applyFont="1" applyFill="1" applyAlignment="1" applyProtection="1">
      <alignment horizontal="left" vertical="center" wrapText="1"/>
      <protection locked="0"/>
    </xf>
    <xf numFmtId="168" fontId="75" fillId="29" borderId="0" xfId="36" applyNumberFormat="1" applyFont="1" applyFill="1" applyAlignment="1" applyProtection="1">
      <alignment vertical="center" wrapText="1"/>
      <protection locked="0"/>
    </xf>
    <xf numFmtId="0" fontId="98" fillId="29" borderId="11" xfId="36" applyFont="1" applyFill="1" applyBorder="1" applyAlignment="1" applyProtection="1">
      <alignment vertical="center" wrapText="1"/>
      <protection locked="0"/>
    </xf>
    <xf numFmtId="168" fontId="75" fillId="29" borderId="11" xfId="36" applyNumberFormat="1" applyFont="1" applyFill="1" applyBorder="1" applyAlignment="1" applyProtection="1">
      <alignment vertical="center" wrapText="1"/>
      <protection locked="0"/>
    </xf>
    <xf numFmtId="0" fontId="36" fillId="29" borderId="11" xfId="36" applyFont="1" applyFill="1" applyBorder="1" applyAlignment="1" applyProtection="1">
      <alignment horizontal="right" vertical="center" wrapText="1"/>
      <protection locked="0"/>
    </xf>
    <xf numFmtId="0" fontId="36" fillId="29" borderId="11" xfId="36" applyFont="1" applyFill="1" applyBorder="1" applyAlignment="1" applyProtection="1">
      <alignment vertical="center" wrapText="1"/>
      <protection locked="0"/>
    </xf>
    <xf numFmtId="0" fontId="78" fillId="29" borderId="10" xfId="36" applyFont="1" applyFill="1" applyBorder="1" applyAlignment="1" applyProtection="1">
      <alignment vertical="center" wrapText="1"/>
      <protection locked="0"/>
    </xf>
    <xf numFmtId="0" fontId="79" fillId="29" borderId="10" xfId="36" applyFont="1" applyFill="1" applyBorder="1" applyAlignment="1" applyProtection="1">
      <alignment vertical="center" wrapText="1"/>
      <protection locked="0"/>
    </xf>
    <xf numFmtId="0" fontId="79" fillId="29" borderId="0" xfId="36" applyFont="1" applyFill="1" applyAlignment="1" applyProtection="1">
      <alignment horizontal="right" vertical="center" wrapText="1"/>
      <protection locked="0"/>
    </xf>
    <xf numFmtId="0" fontId="91" fillId="29" borderId="0" xfId="31" applyFont="1" applyFill="1" applyBorder="1" applyAlignment="1" applyProtection="1">
      <alignment horizontal="left" vertical="center" wrapText="1"/>
      <protection locked="0"/>
    </xf>
    <xf numFmtId="0" fontId="78" fillId="29" borderId="0" xfId="36" applyFont="1" applyFill="1" applyAlignment="1" applyProtection="1">
      <alignment vertical="center" wrapText="1"/>
      <protection locked="0"/>
    </xf>
    <xf numFmtId="0" fontId="99" fillId="29" borderId="0" xfId="36" applyFont="1" applyFill="1" applyAlignment="1" applyProtection="1">
      <alignment horizontal="center" vertical="center"/>
      <protection locked="0"/>
    </xf>
    <xf numFmtId="0" fontId="78" fillId="29" borderId="0" xfId="36" applyFont="1" applyFill="1" applyAlignment="1" applyProtection="1">
      <alignment horizontal="center" vertical="center" wrapText="1"/>
      <protection locked="0"/>
    </xf>
    <xf numFmtId="168" fontId="90" fillId="29" borderId="0" xfId="36" applyNumberFormat="1" applyFont="1" applyFill="1" applyAlignment="1" applyProtection="1">
      <alignment horizontal="left" vertical="center" wrapText="1"/>
      <protection locked="0"/>
    </xf>
    <xf numFmtId="0" fontId="79" fillId="29" borderId="0" xfId="36" applyFont="1" applyFill="1" applyAlignment="1" applyProtection="1">
      <alignment vertical="center" wrapText="1"/>
      <protection locked="0"/>
    </xf>
    <xf numFmtId="0" fontId="79" fillId="29" borderId="11" xfId="36" applyFont="1" applyFill="1" applyBorder="1" applyAlignment="1" applyProtection="1">
      <alignment vertical="center" wrapText="1"/>
      <protection locked="0"/>
    </xf>
    <xf numFmtId="165" fontId="90" fillId="29" borderId="11" xfId="36" applyNumberFormat="1" applyFont="1" applyFill="1" applyBorder="1" applyAlignment="1" applyProtection="1">
      <alignment vertical="center" wrapText="1"/>
      <protection locked="0"/>
    </xf>
    <xf numFmtId="0" fontId="100" fillId="29" borderId="10" xfId="31" applyFont="1" applyFill="1" applyBorder="1" applyAlignment="1" applyProtection="1">
      <alignment horizontal="left" vertical="center" wrapText="1"/>
      <protection locked="0"/>
    </xf>
    <xf numFmtId="0" fontId="101" fillId="29" borderId="10" xfId="36" applyFont="1" applyFill="1" applyBorder="1" applyAlignment="1" applyProtection="1">
      <alignment vertical="center" wrapText="1"/>
      <protection locked="0"/>
    </xf>
    <xf numFmtId="0" fontId="81" fillId="29" borderId="10" xfId="36" applyFont="1" applyFill="1" applyBorder="1" applyAlignment="1" applyProtection="1">
      <alignment vertical="center" wrapText="1"/>
      <protection locked="0"/>
    </xf>
    <xf numFmtId="0" fontId="81" fillId="29" borderId="0" xfId="36" applyFont="1" applyFill="1" applyAlignment="1" applyProtection="1">
      <alignment horizontal="right" vertical="center" wrapText="1"/>
      <protection locked="0"/>
    </xf>
    <xf numFmtId="0" fontId="100" fillId="29" borderId="0" xfId="31" applyFont="1" applyFill="1" applyBorder="1" applyAlignment="1" applyProtection="1">
      <alignment horizontal="left" vertical="center" wrapText="1"/>
      <protection locked="0"/>
    </xf>
    <xf numFmtId="0" fontId="101" fillId="29" borderId="0" xfId="36" applyFont="1" applyFill="1" applyAlignment="1" applyProtection="1">
      <alignment vertical="center" wrapText="1"/>
      <protection locked="0"/>
    </xf>
    <xf numFmtId="0" fontId="102" fillId="29" borderId="0" xfId="36" applyFont="1" applyFill="1" applyAlignment="1" applyProtection="1">
      <alignment horizontal="center" vertical="center"/>
      <protection locked="0"/>
    </xf>
    <xf numFmtId="0" fontId="101" fillId="29" borderId="0" xfId="36" applyFont="1" applyFill="1" applyAlignment="1" applyProtection="1">
      <alignment horizontal="center" vertical="center" wrapText="1"/>
      <protection locked="0"/>
    </xf>
    <xf numFmtId="168" fontId="68" fillId="29" borderId="0" xfId="36" applyNumberFormat="1" applyFont="1" applyFill="1" applyAlignment="1" applyProtection="1">
      <alignment horizontal="left" vertical="center" wrapText="1"/>
      <protection locked="0"/>
    </xf>
    <xf numFmtId="0" fontId="81" fillId="29" borderId="0" xfId="36" applyFont="1" applyFill="1" applyAlignment="1" applyProtection="1">
      <alignment vertical="center" wrapText="1"/>
      <protection locked="0"/>
    </xf>
    <xf numFmtId="0" fontId="101" fillId="29" borderId="11" xfId="36" applyFont="1" applyFill="1" applyBorder="1" applyAlignment="1" applyProtection="1">
      <alignment horizontal="left" vertical="center" wrapText="1"/>
      <protection locked="0"/>
    </xf>
    <xf numFmtId="0" fontId="81" fillId="29" borderId="11" xfId="36" applyFont="1" applyFill="1" applyBorder="1" applyAlignment="1" applyProtection="1">
      <alignment vertical="center" wrapText="1"/>
      <protection locked="0"/>
    </xf>
    <xf numFmtId="165" fontId="68" fillId="29" borderId="11" xfId="36" applyNumberFormat="1" applyFont="1" applyFill="1" applyBorder="1" applyAlignment="1" applyProtection="1">
      <alignment vertical="center" wrapText="1"/>
      <protection locked="0"/>
    </xf>
    <xf numFmtId="0" fontId="23" fillId="29" borderId="39" xfId="0" applyFont="1" applyFill="1" applyBorder="1"/>
    <xf numFmtId="0" fontId="23" fillId="29" borderId="40" xfId="0" applyFont="1" applyFill="1" applyBorder="1"/>
    <xf numFmtId="0" fontId="23" fillId="29" borderId="41" xfId="0" applyFont="1" applyFill="1" applyBorder="1"/>
    <xf numFmtId="0" fontId="23" fillId="29" borderId="42" xfId="0" applyFont="1" applyFill="1" applyBorder="1"/>
    <xf numFmtId="0" fontId="23" fillId="29" borderId="43" xfId="0" applyFont="1" applyFill="1" applyBorder="1"/>
    <xf numFmtId="0" fontId="23" fillId="29" borderId="49" xfId="0" applyFont="1" applyFill="1" applyBorder="1"/>
    <xf numFmtId="0" fontId="23" fillId="29" borderId="50" xfId="0" applyFont="1" applyFill="1" applyBorder="1"/>
    <xf numFmtId="0" fontId="23" fillId="29" borderId="51" xfId="0" applyFont="1" applyFill="1" applyBorder="1"/>
    <xf numFmtId="0" fontId="60" fillId="34" borderId="12" xfId="31" applyFont="1" applyFill="1" applyBorder="1" applyAlignment="1" applyProtection="1">
      <alignment horizontal="center" vertical="center" wrapText="1"/>
    </xf>
    <xf numFmtId="0" fontId="88" fillId="29" borderId="10" xfId="36" applyFont="1" applyFill="1" applyBorder="1" applyAlignment="1" applyProtection="1">
      <alignment horizontal="right" vertical="center"/>
      <protection locked="0"/>
    </xf>
    <xf numFmtId="0" fontId="88" fillId="29" borderId="0" xfId="36" applyFont="1" applyFill="1" applyAlignment="1" applyProtection="1">
      <alignment horizontal="right" vertical="center"/>
      <protection locked="0"/>
    </xf>
    <xf numFmtId="168" fontId="109" fillId="29" borderId="29" xfId="36" applyNumberFormat="1" applyFont="1" applyFill="1" applyBorder="1" applyAlignment="1" applyProtection="1">
      <alignment horizontal="center" vertical="center" wrapText="1"/>
      <protection hidden="1"/>
    </xf>
    <xf numFmtId="164" fontId="55" fillId="29" borderId="19" xfId="0" applyNumberFormat="1" applyFont="1" applyFill="1" applyBorder="1" applyAlignment="1">
      <alignment vertical="center"/>
    </xf>
    <xf numFmtId="164" fontId="55" fillId="29" borderId="47" xfId="0" applyNumberFormat="1" applyFont="1" applyFill="1" applyBorder="1" applyAlignment="1">
      <alignment vertical="center"/>
    </xf>
    <xf numFmtId="0" fontId="27" fillId="36" borderId="12" xfId="36" applyFont="1" applyFill="1" applyBorder="1" applyAlignment="1" applyProtection="1">
      <alignment horizontal="center" vertical="center" wrapText="1"/>
      <protection locked="0"/>
    </xf>
    <xf numFmtId="0" fontId="52" fillId="36" borderId="12" xfId="36" applyFont="1" applyFill="1" applyBorder="1" applyAlignment="1" applyProtection="1">
      <alignment horizontal="center" vertical="center" wrapText="1"/>
      <protection hidden="1"/>
    </xf>
    <xf numFmtId="0" fontId="54" fillId="36" borderId="12" xfId="36" applyFont="1" applyFill="1" applyBorder="1" applyAlignment="1" applyProtection="1">
      <alignment horizontal="center" vertical="center" wrapText="1"/>
      <protection locked="0"/>
    </xf>
    <xf numFmtId="49" fontId="27" fillId="36" borderId="12" xfId="36" applyNumberFormat="1" applyFont="1" applyFill="1" applyBorder="1" applyAlignment="1" applyProtection="1">
      <alignment horizontal="center" vertical="center" wrapText="1"/>
      <protection locked="0"/>
    </xf>
    <xf numFmtId="1" fontId="27" fillId="36" borderId="12" xfId="36" applyNumberFormat="1" applyFont="1" applyFill="1" applyBorder="1" applyAlignment="1" applyProtection="1">
      <alignment horizontal="center" vertical="center" wrapText="1"/>
      <protection locked="0"/>
    </xf>
    <xf numFmtId="0" fontId="93" fillId="34" borderId="12" xfId="36" applyFont="1" applyFill="1" applyBorder="1" applyAlignment="1" applyProtection="1">
      <alignment horizontal="center" vertical="center" wrapText="1"/>
      <protection locked="0"/>
    </xf>
    <xf numFmtId="0" fontId="0" fillId="0" borderId="0" xfId="0" applyAlignment="1">
      <alignment vertical="center"/>
    </xf>
    <xf numFmtId="0" fontId="60" fillId="36" borderId="12" xfId="31" applyFont="1" applyFill="1" applyBorder="1" applyAlignment="1" applyProtection="1">
      <alignment horizontal="center" vertical="center" wrapText="1"/>
    </xf>
    <xf numFmtId="0" fontId="60" fillId="37" borderId="12" xfId="31" applyFont="1" applyFill="1" applyBorder="1" applyAlignment="1" applyProtection="1">
      <alignment horizontal="center" vertical="center" wrapText="1"/>
    </xf>
    <xf numFmtId="0" fontId="60" fillId="35" borderId="12" xfId="31" applyFont="1" applyFill="1" applyBorder="1" applyAlignment="1" applyProtection="1">
      <alignment horizontal="center" vertical="center" wrapText="1"/>
    </xf>
    <xf numFmtId="0" fontId="65" fillId="28" borderId="12" xfId="36" applyFont="1" applyFill="1" applyBorder="1" applyAlignment="1">
      <alignment horizontal="center" vertical="center" wrapText="1"/>
    </xf>
    <xf numFmtId="14" fontId="65" fillId="28" borderId="12" xfId="36" applyNumberFormat="1" applyFont="1" applyFill="1" applyBorder="1" applyAlignment="1">
      <alignment horizontal="center" vertical="center" wrapText="1"/>
    </xf>
    <xf numFmtId="0" fontId="53" fillId="28" borderId="12" xfId="36" applyFont="1" applyFill="1" applyBorder="1" applyAlignment="1">
      <alignment horizontal="center" vertical="center" wrapText="1"/>
    </xf>
    <xf numFmtId="14" fontId="53" fillId="28" borderId="12" xfId="36" applyNumberFormat="1" applyFont="1" applyFill="1" applyBorder="1" applyAlignment="1">
      <alignment horizontal="center" vertical="center" wrapText="1"/>
    </xf>
    <xf numFmtId="164" fontId="112" fillId="29" borderId="19" xfId="0" applyNumberFormat="1" applyFont="1" applyFill="1" applyBorder="1" applyAlignment="1">
      <alignment horizontal="left" vertical="center"/>
    </xf>
    <xf numFmtId="164" fontId="112" fillId="29" borderId="47" xfId="0" applyNumberFormat="1" applyFont="1" applyFill="1" applyBorder="1" applyAlignment="1">
      <alignment horizontal="left" vertical="center"/>
    </xf>
    <xf numFmtId="168" fontId="93" fillId="34" borderId="12" xfId="36" applyNumberFormat="1" applyFont="1" applyFill="1" applyBorder="1" applyAlignment="1" applyProtection="1">
      <alignment horizontal="center" vertical="center" wrapText="1"/>
      <protection locked="0"/>
    </xf>
    <xf numFmtId="168" fontId="93" fillId="29" borderId="12" xfId="36" applyNumberFormat="1" applyFont="1" applyFill="1" applyBorder="1" applyAlignment="1" applyProtection="1">
      <alignment horizontal="center" vertical="center" wrapText="1"/>
      <protection locked="0"/>
    </xf>
    <xf numFmtId="0" fontId="66" fillId="29" borderId="26" xfId="0" applyFont="1" applyFill="1" applyBorder="1" applyAlignment="1">
      <alignment horizontal="left" vertical="center"/>
    </xf>
    <xf numFmtId="0" fontId="103" fillId="29" borderId="26" xfId="0" applyFont="1" applyFill="1" applyBorder="1" applyAlignment="1">
      <alignment horizontal="left" vertical="center"/>
    </xf>
    <xf numFmtId="0" fontId="117" fillId="30" borderId="12" xfId="36" applyFont="1" applyFill="1" applyBorder="1" applyAlignment="1" applyProtection="1">
      <alignment horizontal="center" vertical="center" wrapText="1"/>
      <protection locked="0"/>
    </xf>
    <xf numFmtId="169" fontId="118" fillId="0" borderId="12" xfId="36" applyNumberFormat="1" applyFont="1" applyBorder="1" applyAlignment="1" applyProtection="1">
      <alignment horizontal="center" vertical="center" wrapText="1"/>
      <protection locked="0"/>
    </xf>
    <xf numFmtId="164" fontId="55" fillId="29" borderId="26" xfId="0" applyNumberFormat="1" applyFont="1" applyFill="1" applyBorder="1" applyAlignment="1">
      <alignment horizontal="left" vertical="center" wrapText="1"/>
    </xf>
    <xf numFmtId="164" fontId="55" fillId="29" borderId="19" xfId="0" applyNumberFormat="1" applyFont="1" applyFill="1" applyBorder="1" applyAlignment="1">
      <alignment horizontal="left" vertical="center" wrapText="1"/>
    </xf>
    <xf numFmtId="164" fontId="55" fillId="29" borderId="47" xfId="0" applyNumberFormat="1" applyFont="1" applyFill="1" applyBorder="1" applyAlignment="1">
      <alignment horizontal="left" vertical="center" wrapText="1"/>
    </xf>
    <xf numFmtId="164" fontId="82" fillId="29" borderId="46" xfId="0" applyNumberFormat="1" applyFont="1" applyFill="1" applyBorder="1" applyAlignment="1">
      <alignment horizontal="right" vertical="center"/>
    </xf>
    <xf numFmtId="164" fontId="82" fillId="29" borderId="32" xfId="0" applyNumberFormat="1" applyFont="1" applyFill="1" applyBorder="1" applyAlignment="1">
      <alignment horizontal="right" vertical="center"/>
    </xf>
    <xf numFmtId="164" fontId="82" fillId="29" borderId="33" xfId="0" applyNumberFormat="1" applyFont="1" applyFill="1" applyBorder="1" applyAlignment="1">
      <alignment horizontal="right" vertical="center"/>
    </xf>
    <xf numFmtId="164" fontId="82" fillId="29" borderId="42" xfId="0" applyNumberFormat="1" applyFont="1" applyFill="1" applyBorder="1" applyAlignment="1">
      <alignment horizontal="right" vertical="center"/>
    </xf>
    <xf numFmtId="164" fontId="82" fillId="29" borderId="0" xfId="0" applyNumberFormat="1" applyFont="1" applyFill="1" applyAlignment="1">
      <alignment horizontal="right" vertical="center"/>
    </xf>
    <xf numFmtId="164" fontId="82" fillId="29" borderId="34" xfId="0" applyNumberFormat="1" applyFont="1" applyFill="1" applyBorder="1" applyAlignment="1">
      <alignment horizontal="right" vertical="center"/>
    </xf>
    <xf numFmtId="164" fontId="82" fillId="29" borderId="48" xfId="0" applyNumberFormat="1" applyFont="1" applyFill="1" applyBorder="1" applyAlignment="1">
      <alignment horizontal="right" vertical="center"/>
    </xf>
    <xf numFmtId="164" fontId="82" fillId="29" borderId="35" xfId="0" applyNumberFormat="1" applyFont="1" applyFill="1" applyBorder="1" applyAlignment="1">
      <alignment horizontal="right" vertical="center"/>
    </xf>
    <xf numFmtId="164" fontId="82" fillId="29" borderId="36" xfId="0" applyNumberFormat="1" applyFont="1" applyFill="1" applyBorder="1" applyAlignment="1">
      <alignment horizontal="right" vertical="center"/>
    </xf>
    <xf numFmtId="0" fontId="82" fillId="29" borderId="42" xfId="0" applyFont="1" applyFill="1" applyBorder="1" applyAlignment="1">
      <alignment horizontal="center" vertical="center" wrapText="1"/>
    </xf>
    <xf numFmtId="0" fontId="82" fillId="29" borderId="0" xfId="0" applyFont="1" applyFill="1" applyAlignment="1">
      <alignment horizontal="center" vertical="center" wrapText="1"/>
    </xf>
    <xf numFmtId="0" fontId="82" fillId="29" borderId="43" xfId="0" applyFont="1" applyFill="1" applyBorder="1" applyAlignment="1">
      <alignment horizontal="center" vertical="center" wrapText="1"/>
    </xf>
    <xf numFmtId="0" fontId="26" fillId="29" borderId="42" xfId="0" applyFont="1" applyFill="1" applyBorder="1" applyAlignment="1">
      <alignment horizontal="center" vertical="center" wrapText="1"/>
    </xf>
    <xf numFmtId="0" fontId="26" fillId="29" borderId="0" xfId="0" applyFont="1" applyFill="1" applyAlignment="1">
      <alignment horizontal="center" vertical="center" wrapText="1"/>
    </xf>
    <xf numFmtId="0" fontId="26" fillId="29" borderId="43" xfId="0" applyFont="1" applyFill="1" applyBorder="1" applyAlignment="1">
      <alignment horizontal="center" vertical="center" wrapText="1"/>
    </xf>
    <xf numFmtId="164" fontId="25" fillId="29" borderId="42" xfId="0" applyNumberFormat="1" applyFont="1" applyFill="1" applyBorder="1" applyAlignment="1">
      <alignment horizontal="center" vertical="center" wrapText="1"/>
    </xf>
    <xf numFmtId="164" fontId="25" fillId="29" borderId="0" xfId="0" applyNumberFormat="1" applyFont="1" applyFill="1" applyAlignment="1">
      <alignment horizontal="center" vertical="center"/>
    </xf>
    <xf numFmtId="164" fontId="25" fillId="29" borderId="43" xfId="0" applyNumberFormat="1" applyFont="1" applyFill="1" applyBorder="1" applyAlignment="1">
      <alignment horizontal="center" vertical="center"/>
    </xf>
    <xf numFmtId="164" fontId="83" fillId="29" borderId="42" xfId="0" applyNumberFormat="1" applyFont="1" applyFill="1" applyBorder="1" applyAlignment="1">
      <alignment horizontal="center" vertical="center" wrapText="1"/>
    </xf>
    <xf numFmtId="0" fontId="83" fillId="29" borderId="0" xfId="0" applyFont="1" applyFill="1" applyAlignment="1">
      <alignment horizontal="center" vertical="center" wrapText="1"/>
    </xf>
    <xf numFmtId="0" fontId="83" fillId="29" borderId="43" xfId="0" applyFont="1" applyFill="1" applyBorder="1" applyAlignment="1">
      <alignment horizontal="center" vertical="center" wrapText="1"/>
    </xf>
    <xf numFmtId="164" fontId="84" fillId="29" borderId="44" xfId="0" applyNumberFormat="1" applyFont="1" applyFill="1" applyBorder="1" applyAlignment="1">
      <alignment horizontal="center" vertical="center"/>
    </xf>
    <xf numFmtId="164" fontId="84" fillId="29" borderId="37" xfId="0" applyNumberFormat="1" applyFont="1" applyFill="1" applyBorder="1" applyAlignment="1">
      <alignment horizontal="center" vertical="center"/>
    </xf>
    <xf numFmtId="164" fontId="84" fillId="29" borderId="45" xfId="0" applyNumberFormat="1" applyFont="1" applyFill="1" applyBorder="1" applyAlignment="1">
      <alignment horizontal="center" vertical="center"/>
    </xf>
    <xf numFmtId="0" fontId="24" fillId="29" borderId="42" xfId="0" applyFont="1" applyFill="1" applyBorder="1" applyAlignment="1">
      <alignment horizontal="center"/>
    </xf>
    <xf numFmtId="0" fontId="24" fillId="29" borderId="0" xfId="0" applyFont="1" applyFill="1" applyAlignment="1">
      <alignment horizontal="center"/>
    </xf>
    <xf numFmtId="0" fontId="24" fillId="29" borderId="43" xfId="0" applyFont="1" applyFill="1" applyBorder="1" applyAlignment="1">
      <alignment horizontal="center"/>
    </xf>
    <xf numFmtId="164" fontId="24" fillId="29" borderId="42" xfId="0" applyNumberFormat="1" applyFont="1" applyFill="1" applyBorder="1" applyAlignment="1">
      <alignment horizontal="center"/>
    </xf>
    <xf numFmtId="164" fontId="24" fillId="29" borderId="0" xfId="0" applyNumberFormat="1" applyFont="1" applyFill="1" applyAlignment="1">
      <alignment horizontal="center"/>
    </xf>
    <xf numFmtId="164" fontId="24" fillId="29" borderId="43" xfId="0" applyNumberFormat="1" applyFont="1" applyFill="1" applyBorder="1" applyAlignment="1">
      <alignment horizontal="center"/>
    </xf>
    <xf numFmtId="164" fontId="82" fillId="29" borderId="42" xfId="0" applyNumberFormat="1" applyFont="1" applyFill="1" applyBorder="1" applyAlignment="1">
      <alignment horizontal="center" vertical="center" wrapText="1"/>
    </xf>
    <xf numFmtId="164" fontId="82" fillId="29" borderId="0" xfId="0" applyNumberFormat="1" applyFont="1" applyFill="1" applyAlignment="1">
      <alignment horizontal="center" vertical="center" wrapText="1"/>
    </xf>
    <xf numFmtId="164" fontId="82" fillId="29" borderId="43" xfId="0" applyNumberFormat="1" applyFont="1" applyFill="1" applyBorder="1" applyAlignment="1">
      <alignment horizontal="center" vertical="center" wrapText="1"/>
    </xf>
    <xf numFmtId="0" fontId="85" fillId="32" borderId="12" xfId="0" applyFont="1" applyFill="1" applyBorder="1" applyAlignment="1">
      <alignment horizontal="center" vertical="center" wrapText="1"/>
    </xf>
    <xf numFmtId="0" fontId="86" fillId="32" borderId="12" xfId="0" applyFont="1" applyFill="1" applyBorder="1" applyAlignment="1">
      <alignment horizontal="center" vertical="center" wrapText="1"/>
    </xf>
    <xf numFmtId="0" fontId="87" fillId="28" borderId="20" xfId="0" applyFont="1" applyFill="1" applyBorder="1" applyAlignment="1">
      <alignment horizontal="right" vertical="center" wrapText="1"/>
    </xf>
    <xf numFmtId="0" fontId="87" fillId="28" borderId="13" xfId="0" applyFont="1" applyFill="1" applyBorder="1" applyAlignment="1">
      <alignment horizontal="right" vertical="center" wrapText="1"/>
    </xf>
    <xf numFmtId="0" fontId="87" fillId="28" borderId="13" xfId="0" applyFont="1" applyFill="1" applyBorder="1" applyAlignment="1">
      <alignment horizontal="left" vertical="center" wrapText="1"/>
    </xf>
    <xf numFmtId="0" fontId="87" fillId="28" borderId="21" xfId="0" applyFont="1" applyFill="1" applyBorder="1" applyAlignment="1">
      <alignment horizontal="left" vertical="center" wrapText="1"/>
    </xf>
    <xf numFmtId="0" fontId="44" fillId="27" borderId="17" xfId="0" applyFont="1" applyFill="1" applyBorder="1" applyAlignment="1">
      <alignment horizontal="center" vertical="center" wrapText="1"/>
    </xf>
    <xf numFmtId="0" fontId="44" fillId="27" borderId="0" xfId="0" applyFont="1" applyFill="1" applyAlignment="1">
      <alignment horizontal="center" vertical="center" wrapText="1"/>
    </xf>
    <xf numFmtId="0" fontId="44" fillId="27" borderId="18" xfId="0" applyFont="1" applyFill="1" applyBorder="1" applyAlignment="1">
      <alignment horizontal="center" vertical="center" wrapText="1"/>
    </xf>
    <xf numFmtId="0" fontId="77" fillId="25" borderId="14" xfId="0" applyFont="1" applyFill="1" applyBorder="1" applyAlignment="1">
      <alignment horizontal="center" vertical="center" wrapText="1"/>
    </xf>
    <xf numFmtId="0" fontId="77" fillId="25" borderId="15" xfId="0" applyFont="1" applyFill="1" applyBorder="1" applyAlignment="1">
      <alignment horizontal="center" vertical="center" wrapText="1"/>
    </xf>
    <xf numFmtId="0" fontId="77" fillId="25" borderId="16"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0" xfId="0" applyFont="1" applyFill="1" applyAlignment="1">
      <alignment horizontal="center" vertical="center" wrapText="1"/>
    </xf>
    <xf numFmtId="0" fontId="40" fillId="34" borderId="18" xfId="0" applyFont="1" applyFill="1" applyBorder="1" applyAlignment="1">
      <alignment horizontal="center" vertical="center" wrapText="1"/>
    </xf>
    <xf numFmtId="0" fontId="29" fillId="0" borderId="10" xfId="36" applyFont="1" applyBorder="1" applyAlignment="1" applyProtection="1">
      <alignment horizontal="center" vertical="center" wrapText="1"/>
      <protection locked="0"/>
    </xf>
    <xf numFmtId="0" fontId="29" fillId="0" borderId="10" xfId="36" applyFont="1" applyBorder="1" applyAlignment="1" applyProtection="1">
      <alignment vertical="center" wrapText="1"/>
      <protection locked="0"/>
    </xf>
    <xf numFmtId="0" fontId="30" fillId="29" borderId="22" xfId="36" applyFont="1" applyFill="1" applyBorder="1" applyAlignment="1" applyProtection="1">
      <alignment horizontal="right" vertical="center" wrapText="1"/>
      <protection locked="0"/>
    </xf>
    <xf numFmtId="167" fontId="30" fillId="29" borderId="22" xfId="36" applyNumberFormat="1" applyFont="1" applyFill="1" applyBorder="1" applyAlignment="1" applyProtection="1">
      <alignment horizontal="center" vertical="center" wrapText="1"/>
      <protection locked="0"/>
    </xf>
    <xf numFmtId="0" fontId="77" fillId="34" borderId="12" xfId="0" applyFont="1" applyFill="1" applyBorder="1" applyAlignment="1">
      <alignment horizontal="center" vertical="center"/>
    </xf>
    <xf numFmtId="0" fontId="110" fillId="28" borderId="0" xfId="36" applyFont="1" applyFill="1" applyAlignment="1" applyProtection="1">
      <alignment horizontal="center" vertical="center" wrapText="1"/>
      <protection locked="0"/>
    </xf>
    <xf numFmtId="0" fontId="111" fillId="32" borderId="0" xfId="36" applyFont="1" applyFill="1" applyAlignment="1" applyProtection="1">
      <alignment horizontal="center" vertical="center" wrapText="1"/>
      <protection locked="0"/>
    </xf>
    <xf numFmtId="0" fontId="77" fillId="31" borderId="0" xfId="0" applyFont="1" applyFill="1" applyAlignment="1">
      <alignment horizontal="left" vertical="center"/>
    </xf>
    <xf numFmtId="0" fontId="77" fillId="31" borderId="0" xfId="0" applyFont="1" applyFill="1" applyAlignment="1">
      <alignment horizontal="right" vertical="center"/>
    </xf>
    <xf numFmtId="0" fontId="95" fillId="29" borderId="0" xfId="36" applyFont="1" applyFill="1" applyAlignment="1" applyProtection="1">
      <alignment horizontal="left" vertical="center"/>
      <protection locked="0"/>
    </xf>
    <xf numFmtId="0" fontId="27" fillId="0" borderId="0" xfId="36" applyFont="1" applyAlignment="1" applyProtection="1">
      <alignment horizontal="center" wrapText="1"/>
      <protection locked="0"/>
    </xf>
    <xf numFmtId="0" fontId="27" fillId="0" borderId="0" xfId="36" applyFont="1" applyAlignment="1" applyProtection="1">
      <alignment horizontal="center" vertical="center" wrapText="1"/>
      <protection locked="0"/>
    </xf>
    <xf numFmtId="0" fontId="104" fillId="29" borderId="11" xfId="36" applyFont="1" applyFill="1" applyBorder="1" applyAlignment="1" applyProtection="1">
      <alignment horizontal="right" vertical="center" wrapText="1"/>
      <protection locked="0"/>
    </xf>
    <xf numFmtId="14" fontId="59" fillId="30" borderId="30" xfId="36" applyNumberFormat="1" applyFont="1" applyFill="1" applyBorder="1" applyAlignment="1" applyProtection="1">
      <alignment horizontal="center" vertical="center" wrapText="1"/>
      <protection locked="0"/>
    </xf>
    <xf numFmtId="14" fontId="59" fillId="30" borderId="23" xfId="36" applyNumberFormat="1" applyFont="1" applyFill="1" applyBorder="1" applyAlignment="1" applyProtection="1">
      <alignment horizontal="center" vertical="center" wrapText="1"/>
      <protection locked="0"/>
    </xf>
    <xf numFmtId="0" fontId="46" fillId="30" borderId="24" xfId="36" applyFont="1" applyFill="1" applyBorder="1" applyAlignment="1" applyProtection="1">
      <alignment horizontal="center" vertical="center" wrapText="1"/>
      <protection locked="0"/>
    </xf>
    <xf numFmtId="0" fontId="46" fillId="30" borderId="22" xfId="36" applyFont="1" applyFill="1" applyBorder="1" applyAlignment="1" applyProtection="1">
      <alignment horizontal="center" vertical="center" wrapText="1"/>
      <protection locked="0"/>
    </xf>
    <xf numFmtId="0" fontId="46" fillId="30" borderId="25" xfId="36" applyFont="1" applyFill="1" applyBorder="1" applyAlignment="1" applyProtection="1">
      <alignment horizontal="center" vertical="center" wrapText="1"/>
      <protection locked="0"/>
    </xf>
    <xf numFmtId="0" fontId="31" fillId="29" borderId="0" xfId="36" applyFont="1" applyFill="1" applyAlignment="1" applyProtection="1">
      <alignment horizontal="center" vertical="center" wrapText="1"/>
      <protection locked="0"/>
    </xf>
    <xf numFmtId="0" fontId="30" fillId="29" borderId="0" xfId="36" applyFont="1" applyFill="1" applyAlignment="1" applyProtection="1">
      <alignment horizontal="center" vertical="center" wrapText="1"/>
      <protection locked="0"/>
    </xf>
    <xf numFmtId="167" fontId="45" fillId="24" borderId="31" xfId="36" applyNumberFormat="1" applyFont="1" applyFill="1" applyBorder="1" applyAlignment="1" applyProtection="1">
      <alignment horizontal="center" vertical="center" wrapText="1"/>
      <protection locked="0"/>
    </xf>
    <xf numFmtId="2" fontId="59" fillId="30" borderId="30" xfId="36" applyNumberFormat="1" applyFont="1" applyFill="1" applyBorder="1" applyAlignment="1" applyProtection="1">
      <alignment horizontal="center" vertical="center" wrapText="1"/>
      <protection locked="0"/>
    </xf>
    <xf numFmtId="2" fontId="59" fillId="30" borderId="23" xfId="36" applyNumberFormat="1"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104" fillId="29" borderId="10" xfId="36" applyFont="1" applyFill="1" applyBorder="1" applyAlignment="1" applyProtection="1">
      <alignment horizontal="right" vertical="center" wrapText="1"/>
      <protection locked="0"/>
    </xf>
    <xf numFmtId="0" fontId="59" fillId="30" borderId="12" xfId="36" applyFont="1" applyFill="1" applyBorder="1" applyAlignment="1" applyProtection="1">
      <alignment horizontal="center" vertical="center" wrapText="1"/>
      <protection locked="0"/>
    </xf>
    <xf numFmtId="0" fontId="114" fillId="29" borderId="11" xfId="36" applyFont="1" applyFill="1" applyBorder="1" applyAlignment="1" applyProtection="1">
      <alignment horizontal="left" vertical="center" wrapText="1"/>
      <protection locked="0"/>
    </xf>
    <xf numFmtId="0" fontId="59" fillId="30" borderId="30" xfId="36" applyFont="1" applyFill="1" applyBorder="1" applyAlignment="1" applyProtection="1">
      <alignment horizontal="center" vertical="center" wrapText="1"/>
      <protection locked="0"/>
    </xf>
    <xf numFmtId="0" fontId="59" fillId="30" borderId="23" xfId="36" applyFont="1" applyFill="1" applyBorder="1" applyAlignment="1" applyProtection="1">
      <alignment horizontal="center" vertical="center" wrapText="1"/>
      <protection locked="0"/>
    </xf>
    <xf numFmtId="0" fontId="116" fillId="29" borderId="0" xfId="36" applyFont="1" applyFill="1" applyAlignment="1" applyProtection="1">
      <alignment horizontal="center" vertical="center" wrapText="1"/>
      <protection locked="0"/>
    </xf>
    <xf numFmtId="0" fontId="115" fillId="29" borderId="38" xfId="36" applyFont="1" applyFill="1" applyBorder="1" applyAlignment="1" applyProtection="1">
      <alignment horizontal="center" vertical="center" wrapText="1"/>
      <protection locked="0"/>
    </xf>
    <xf numFmtId="0" fontId="77" fillId="29" borderId="10" xfId="36" applyFont="1" applyFill="1" applyBorder="1" applyAlignment="1" applyProtection="1">
      <alignment horizontal="right" vertical="center" wrapText="1"/>
      <protection locked="0"/>
    </xf>
    <xf numFmtId="0" fontId="100" fillId="29" borderId="10" xfId="31" applyFont="1" applyFill="1" applyBorder="1" applyAlignment="1" applyProtection="1">
      <alignment horizontal="left" vertical="center" wrapText="1"/>
      <protection locked="0"/>
    </xf>
    <xf numFmtId="168" fontId="90" fillId="29" borderId="10" xfId="36" applyNumberFormat="1" applyFont="1" applyFill="1" applyBorder="1" applyAlignment="1" applyProtection="1">
      <alignment horizontal="left" vertical="center" wrapText="1"/>
      <protection locked="0"/>
    </xf>
    <xf numFmtId="0" fontId="79" fillId="29" borderId="10" xfId="36" applyFont="1" applyFill="1" applyBorder="1" applyAlignment="1" applyProtection="1">
      <alignment horizontal="right" vertical="center"/>
      <protection locked="0"/>
    </xf>
    <xf numFmtId="0" fontId="90" fillId="29" borderId="10" xfId="36" applyFont="1" applyFill="1" applyBorder="1" applyAlignment="1" applyProtection="1">
      <alignment horizontal="left" vertical="center"/>
      <protection locked="0"/>
    </xf>
    <xf numFmtId="0" fontId="99" fillId="29" borderId="10" xfId="36" applyFont="1" applyFill="1" applyBorder="1" applyAlignment="1" applyProtection="1">
      <alignment horizontal="center" vertical="center"/>
      <protection locked="0"/>
    </xf>
    <xf numFmtId="168" fontId="78" fillId="29" borderId="10" xfId="36" applyNumberFormat="1" applyFont="1" applyFill="1" applyBorder="1" applyAlignment="1" applyProtection="1">
      <alignment horizontal="center" vertical="center" wrapText="1"/>
      <protection locked="0"/>
    </xf>
    <xf numFmtId="0" fontId="116" fillId="29" borderId="11" xfId="36" applyFont="1" applyFill="1" applyBorder="1" applyAlignment="1" applyProtection="1">
      <alignment horizontal="center" vertical="center" wrapText="1"/>
      <protection locked="0"/>
    </xf>
    <xf numFmtId="0" fontId="79" fillId="29" borderId="11" xfId="36" applyFont="1" applyFill="1" applyBorder="1" applyAlignment="1" applyProtection="1">
      <alignment horizontal="right" vertical="center" wrapText="1"/>
      <protection locked="0"/>
    </xf>
    <xf numFmtId="0" fontId="79" fillId="29" borderId="0" xfId="36" applyFont="1" applyFill="1" applyAlignment="1" applyProtection="1">
      <alignment horizontal="right" vertical="center"/>
      <protection locked="0"/>
    </xf>
    <xf numFmtId="0" fontId="90" fillId="29" borderId="0" xfId="36" applyFont="1" applyFill="1" applyAlignment="1" applyProtection="1">
      <alignment horizontal="left" vertical="center"/>
      <protection locked="0"/>
    </xf>
    <xf numFmtId="14" fontId="90" fillId="29" borderId="11" xfId="36" applyNumberFormat="1" applyFont="1" applyFill="1" applyBorder="1" applyAlignment="1" applyProtection="1">
      <alignment horizontal="center" vertical="center" wrapText="1"/>
      <protection locked="0"/>
    </xf>
    <xf numFmtId="165" fontId="92" fillId="29" borderId="11" xfId="36" applyNumberFormat="1" applyFont="1" applyFill="1" applyBorder="1" applyAlignment="1" applyProtection="1">
      <alignment horizontal="center" vertical="center" wrapText="1"/>
      <protection locked="0"/>
    </xf>
    <xf numFmtId="167" fontId="90" fillId="29" borderId="11" xfId="36" applyNumberFormat="1" applyFont="1" applyFill="1" applyBorder="1" applyAlignment="1" applyProtection="1">
      <alignment horizontal="center" vertical="center" wrapText="1"/>
      <protection locked="0"/>
    </xf>
    <xf numFmtId="0" fontId="77" fillId="29" borderId="11" xfId="36" applyFont="1" applyFill="1" applyBorder="1" applyAlignment="1" applyProtection="1">
      <alignment horizontal="right" vertical="center" wrapText="1"/>
      <protection locked="0"/>
    </xf>
    <xf numFmtId="0" fontId="101" fillId="29" borderId="11" xfId="36" applyFont="1" applyFill="1" applyBorder="1" applyAlignment="1" applyProtection="1">
      <alignment horizontal="left" vertical="center" wrapText="1"/>
      <protection locked="0"/>
    </xf>
    <xf numFmtId="168" fontId="106" fillId="32" borderId="12" xfId="36" applyNumberFormat="1" applyFont="1" applyFill="1" applyBorder="1" applyAlignment="1">
      <alignment horizontal="center" vertical="center"/>
    </xf>
    <xf numFmtId="0" fontId="89" fillId="32" borderId="30" xfId="36" applyFont="1" applyFill="1" applyBorder="1" applyAlignment="1">
      <alignment horizontal="center" vertical="center" wrapText="1"/>
    </xf>
    <xf numFmtId="0" fontId="89" fillId="32" borderId="23" xfId="36" applyFont="1" applyFill="1" applyBorder="1" applyAlignment="1">
      <alignment horizontal="center" vertical="center" wrapText="1"/>
    </xf>
    <xf numFmtId="0" fontId="89" fillId="32" borderId="12" xfId="36" applyFont="1" applyFill="1" applyBorder="1" applyAlignment="1">
      <alignment horizontal="center" textRotation="90"/>
    </xf>
    <xf numFmtId="0" fontId="53" fillId="32" borderId="12" xfId="36" applyFont="1" applyFill="1" applyBorder="1" applyAlignment="1">
      <alignment horizontal="center" vertical="center"/>
    </xf>
    <xf numFmtId="167" fontId="58" fillId="24" borderId="31" xfId="36" applyNumberFormat="1" applyFont="1" applyFill="1" applyBorder="1" applyAlignment="1" applyProtection="1">
      <alignment horizontal="center" vertical="center" wrapText="1"/>
      <protection locked="0"/>
    </xf>
    <xf numFmtId="168" fontId="106" fillId="32" borderId="24" xfId="36" applyNumberFormat="1" applyFont="1" applyFill="1" applyBorder="1" applyAlignment="1">
      <alignment horizontal="center" vertical="center"/>
    </xf>
    <xf numFmtId="168" fontId="106" fillId="32" borderId="22" xfId="36" applyNumberFormat="1" applyFont="1" applyFill="1" applyBorder="1" applyAlignment="1">
      <alignment horizontal="center" vertical="center"/>
    </xf>
    <xf numFmtId="168" fontId="106" fillId="32" borderId="25" xfId="36" applyNumberFormat="1" applyFont="1" applyFill="1" applyBorder="1" applyAlignment="1">
      <alignment horizontal="center" vertical="center"/>
    </xf>
    <xf numFmtId="2" fontId="89" fillId="32" borderId="12" xfId="36" applyNumberFormat="1" applyFont="1" applyFill="1" applyBorder="1" applyAlignment="1">
      <alignment horizontal="center" vertical="center" textRotation="90" wrapText="1"/>
    </xf>
    <xf numFmtId="0" fontId="89" fillId="32" borderId="12" xfId="36" applyFont="1" applyFill="1" applyBorder="1" applyAlignment="1">
      <alignment horizontal="center" vertical="center" textRotation="90" wrapText="1"/>
    </xf>
    <xf numFmtId="49" fontId="89" fillId="32" borderId="12" xfId="36" applyNumberFormat="1" applyFont="1" applyFill="1" applyBorder="1" applyAlignment="1">
      <alignment horizontal="center" vertical="center" textRotation="90" wrapText="1"/>
    </xf>
    <xf numFmtId="14" fontId="59" fillId="30" borderId="12" xfId="36" applyNumberFormat="1" applyFont="1" applyFill="1" applyBorder="1" applyAlignment="1" applyProtection="1">
      <alignment horizontal="center" vertical="center" wrapText="1"/>
      <protection locked="0"/>
    </xf>
    <xf numFmtId="2" fontId="59" fillId="30" borderId="12" xfId="36" applyNumberFormat="1" applyFont="1" applyFill="1" applyBorder="1" applyAlignment="1" applyProtection="1">
      <alignment horizontal="center" vertical="center" wrapText="1"/>
      <protection locked="0"/>
    </xf>
    <xf numFmtId="0" fontId="75" fillId="29" borderId="10" xfId="36" applyFont="1" applyFill="1" applyBorder="1" applyAlignment="1" applyProtection="1">
      <alignment horizontal="left" vertical="center"/>
      <protection locked="0"/>
    </xf>
    <xf numFmtId="0" fontId="75" fillId="29" borderId="0" xfId="36" applyFont="1" applyFill="1" applyAlignment="1" applyProtection="1">
      <alignment horizontal="left" vertical="center"/>
      <protection locked="0"/>
    </xf>
    <xf numFmtId="0" fontId="81" fillId="29" borderId="0" xfId="36" applyFont="1" applyFill="1" applyAlignment="1" applyProtection="1">
      <alignment horizontal="right" vertical="center"/>
      <protection locked="0"/>
    </xf>
    <xf numFmtId="0" fontId="68" fillId="29" borderId="0" xfId="36" applyFont="1" applyFill="1" applyAlignment="1" applyProtection="1">
      <alignment horizontal="left" vertical="center"/>
      <protection locked="0"/>
    </xf>
    <xf numFmtId="0" fontId="102" fillId="29" borderId="10" xfId="36" applyFont="1" applyFill="1" applyBorder="1" applyAlignment="1" applyProtection="1">
      <alignment horizontal="center" vertical="center"/>
      <protection locked="0"/>
    </xf>
    <xf numFmtId="168" fontId="107" fillId="32" borderId="12" xfId="36" applyNumberFormat="1" applyFont="1" applyFill="1" applyBorder="1" applyAlignment="1">
      <alignment horizontal="center" vertical="center"/>
    </xf>
    <xf numFmtId="0" fontId="81" fillId="29" borderId="11" xfId="36" applyFont="1" applyFill="1" applyBorder="1" applyAlignment="1" applyProtection="1">
      <alignment horizontal="right" vertical="center" wrapText="1"/>
      <protection locked="0"/>
    </xf>
    <xf numFmtId="14" fontId="68" fillId="29" borderId="11" xfId="36" applyNumberFormat="1" applyFont="1" applyFill="1" applyBorder="1" applyAlignment="1" applyProtection="1">
      <alignment horizontal="center" vertical="center" wrapText="1"/>
      <protection locked="0"/>
    </xf>
    <xf numFmtId="165" fontId="102" fillId="29" borderId="11" xfId="36" applyNumberFormat="1" applyFont="1" applyFill="1" applyBorder="1" applyAlignment="1" applyProtection="1">
      <alignment horizontal="center" vertical="center" wrapText="1"/>
      <protection locked="0"/>
    </xf>
    <xf numFmtId="167" fontId="68" fillId="29" borderId="11" xfId="36" applyNumberFormat="1" applyFont="1" applyFill="1" applyBorder="1" applyAlignment="1" applyProtection="1">
      <alignment horizontal="center" vertical="center" wrapText="1"/>
      <protection locked="0"/>
    </xf>
    <xf numFmtId="168" fontId="68" fillId="29" borderId="10" xfId="36" applyNumberFormat="1" applyFont="1" applyFill="1" applyBorder="1" applyAlignment="1" applyProtection="1">
      <alignment horizontal="left" vertical="center" wrapText="1"/>
      <protection locked="0"/>
    </xf>
    <xf numFmtId="0" fontId="81" fillId="29" borderId="10" xfId="36" applyFont="1" applyFill="1" applyBorder="1" applyAlignment="1" applyProtection="1">
      <alignment horizontal="right" vertical="center"/>
      <protection locked="0"/>
    </xf>
    <xf numFmtId="0" fontId="68" fillId="29" borderId="10" xfId="36" applyFont="1" applyFill="1" applyBorder="1" applyAlignment="1" applyProtection="1">
      <alignment horizontal="left" vertical="center"/>
      <protection locked="0"/>
    </xf>
    <xf numFmtId="168" fontId="101" fillId="29" borderId="10" xfId="36" applyNumberFormat="1" applyFont="1" applyFill="1" applyBorder="1" applyAlignment="1" applyProtection="1">
      <alignment horizontal="center" vertical="center" wrapText="1"/>
      <protection locked="0"/>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2 2"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6">
    <dxf>
      <font>
        <b/>
        <i val="0"/>
        <color rgb="FFFF0000"/>
      </font>
    </dxf>
    <dxf>
      <font>
        <b/>
        <i val="0"/>
        <color rgb="FF00B050"/>
      </font>
    </dxf>
    <dxf>
      <font>
        <color theme="0"/>
      </font>
    </dxf>
    <dxf>
      <font>
        <b/>
        <i val="0"/>
        <color rgb="FFFF0000"/>
      </font>
    </dxf>
    <dxf>
      <font>
        <b/>
        <i val="0"/>
        <color rgb="FF00B050"/>
      </font>
    </dxf>
    <dxf>
      <font>
        <color theme="0"/>
      </font>
    </dxf>
  </dxfs>
  <tableStyles count="0" defaultTableStyle="TableStyleMedium9" defaultPivotStyle="PivotStyleLight16"/>
  <colors>
    <mruColors>
      <color rgb="FF74B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582639</xdr:colOff>
      <xdr:row>3</xdr:row>
      <xdr:rowOff>4728</xdr:rowOff>
    </xdr:from>
    <xdr:to>
      <xdr:col>6</xdr:col>
      <xdr:colOff>453212</xdr:colOff>
      <xdr:row>11</xdr:row>
      <xdr:rowOff>353729</xdr:rowOff>
    </xdr:to>
    <xdr:pic>
      <xdr:nvPicPr>
        <xdr:cNvPr id="232478" name="Resim 1">
          <a:extLst>
            <a:ext uri="{FF2B5EF4-FFF2-40B4-BE49-F238E27FC236}">
              <a16:creationId xmlns:a16="http://schemas.microsoft.com/office/drawing/2014/main" id="{00000000-0008-0000-0000-00001E8C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7651" y="1161175"/>
          <a:ext cx="1645585" cy="1711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306509</xdr:colOff>
      <xdr:row>11</xdr:row>
      <xdr:rowOff>468066</xdr:rowOff>
    </xdr:from>
    <xdr:to>
      <xdr:col>8</xdr:col>
      <xdr:colOff>8966</xdr:colOff>
      <xdr:row>12</xdr:row>
      <xdr:rowOff>753039</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5229" y="2952186"/>
          <a:ext cx="3268617" cy="9402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1214423</xdr:colOff>
      <xdr:row>0</xdr:row>
      <xdr:rowOff>76200</xdr:rowOff>
    </xdr:from>
    <xdr:to>
      <xdr:col>14</xdr:col>
      <xdr:colOff>605503</xdr:colOff>
      <xdr:row>2</xdr:row>
      <xdr:rowOff>285750</xdr:rowOff>
    </xdr:to>
    <xdr:pic>
      <xdr:nvPicPr>
        <xdr:cNvPr id="233502" name="Resim 3">
          <a:extLst>
            <a:ext uri="{FF2B5EF4-FFF2-40B4-BE49-F238E27FC236}">
              <a16:creationId xmlns:a16="http://schemas.microsoft.com/office/drawing/2014/main" id="{00000000-0008-0000-0300-00001E90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36" y="76200"/>
          <a:ext cx="1034142"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0</xdr:row>
      <xdr:rowOff>0</xdr:rowOff>
    </xdr:from>
    <xdr:to>
      <xdr:col>4</xdr:col>
      <xdr:colOff>379639</xdr:colOff>
      <xdr:row>2</xdr:row>
      <xdr:rowOff>266700</xdr:rowOff>
    </xdr:to>
    <xdr:pic>
      <xdr:nvPicPr>
        <xdr:cNvPr id="233503" name="3 Resim" descr="TUUUUUUUUU.png">
          <a:extLst>
            <a:ext uri="{FF2B5EF4-FFF2-40B4-BE49-F238E27FC236}">
              <a16:creationId xmlns:a16="http://schemas.microsoft.com/office/drawing/2014/main" id="{00000000-0008-0000-0300-00001F90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0"/>
          <a:ext cx="28860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431346</xdr:colOff>
      <xdr:row>0</xdr:row>
      <xdr:rowOff>117021</xdr:rowOff>
    </xdr:from>
    <xdr:to>
      <xdr:col>21</xdr:col>
      <xdr:colOff>559707</xdr:colOff>
      <xdr:row>3</xdr:row>
      <xdr:rowOff>41275</xdr:rowOff>
    </xdr:to>
    <xdr:pic>
      <xdr:nvPicPr>
        <xdr:cNvPr id="238622" name="Resim 3">
          <a:extLst>
            <a:ext uri="{FF2B5EF4-FFF2-40B4-BE49-F238E27FC236}">
              <a16:creationId xmlns:a16="http://schemas.microsoft.com/office/drawing/2014/main" id="{00000000-0008-0000-0A00-00001EA4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7739" y="117021"/>
          <a:ext cx="845004" cy="845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0</xdr:row>
      <xdr:rowOff>0</xdr:rowOff>
    </xdr:from>
    <xdr:to>
      <xdr:col>4</xdr:col>
      <xdr:colOff>1038225</xdr:colOff>
      <xdr:row>2</xdr:row>
      <xdr:rowOff>254000</xdr:rowOff>
    </xdr:to>
    <xdr:pic>
      <xdr:nvPicPr>
        <xdr:cNvPr id="238623" name="3 Resim" descr="TUUUUUUUUU.png">
          <a:extLst>
            <a:ext uri="{FF2B5EF4-FFF2-40B4-BE49-F238E27FC236}">
              <a16:creationId xmlns:a16="http://schemas.microsoft.com/office/drawing/2014/main" id="{00000000-0008-0000-0A00-00001FA4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0"/>
          <a:ext cx="2419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66</xdr:col>
      <xdr:colOff>1390650</xdr:colOff>
      <xdr:row>0</xdr:row>
      <xdr:rowOff>228600</xdr:rowOff>
    </xdr:from>
    <xdr:to>
      <xdr:col>68</xdr:col>
      <xdr:colOff>310721</xdr:colOff>
      <xdr:row>5</xdr:row>
      <xdr:rowOff>25743</xdr:rowOff>
    </xdr:to>
    <xdr:pic>
      <xdr:nvPicPr>
        <xdr:cNvPr id="239646" name="Resim 3">
          <a:extLst>
            <a:ext uri="{FF2B5EF4-FFF2-40B4-BE49-F238E27FC236}">
              <a16:creationId xmlns:a16="http://schemas.microsoft.com/office/drawing/2014/main" id="{00000000-0008-0000-0B00-00001EA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46775" y="228600"/>
          <a:ext cx="166687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2060</xdr:colOff>
      <xdr:row>0</xdr:row>
      <xdr:rowOff>0</xdr:rowOff>
    </xdr:from>
    <xdr:to>
      <xdr:col>4</xdr:col>
      <xdr:colOff>875785</xdr:colOff>
      <xdr:row>2</xdr:row>
      <xdr:rowOff>102973</xdr:rowOff>
    </xdr:to>
    <xdr:pic>
      <xdr:nvPicPr>
        <xdr:cNvPr id="239647" name="3 Resim" descr="TUUUUUUUUU.png">
          <a:extLst>
            <a:ext uri="{FF2B5EF4-FFF2-40B4-BE49-F238E27FC236}">
              <a16:creationId xmlns:a16="http://schemas.microsoft.com/office/drawing/2014/main" id="{00000000-0008-0000-0B00-00001FA8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8411" y="0"/>
          <a:ext cx="3782712" cy="978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407129</xdr:colOff>
      <xdr:row>0</xdr:row>
      <xdr:rowOff>57150</xdr:rowOff>
    </xdr:from>
    <xdr:to>
      <xdr:col>21</xdr:col>
      <xdr:colOff>590549</xdr:colOff>
      <xdr:row>3</xdr:row>
      <xdr:rowOff>65689</xdr:rowOff>
    </xdr:to>
    <xdr:pic>
      <xdr:nvPicPr>
        <xdr:cNvPr id="211645" name="Resim 3">
          <a:extLst>
            <a:ext uri="{FF2B5EF4-FFF2-40B4-BE49-F238E27FC236}">
              <a16:creationId xmlns:a16="http://schemas.microsoft.com/office/drawing/2014/main" id="{00000000-0008-0000-1600-0000BD3A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74715" y="57150"/>
          <a:ext cx="938851" cy="94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9525</xdr:rowOff>
    </xdr:from>
    <xdr:to>
      <xdr:col>4</xdr:col>
      <xdr:colOff>1600529</xdr:colOff>
      <xdr:row>2</xdr:row>
      <xdr:rowOff>257175</xdr:rowOff>
    </xdr:to>
    <xdr:pic>
      <xdr:nvPicPr>
        <xdr:cNvPr id="211646" name="3 Resim" descr="TUUUUUUUUU.png">
          <a:extLst>
            <a:ext uri="{FF2B5EF4-FFF2-40B4-BE49-F238E27FC236}">
              <a16:creationId xmlns:a16="http://schemas.microsoft.com/office/drawing/2014/main" id="{00000000-0008-0000-1600-0000BE3A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50" y="9525"/>
          <a:ext cx="24288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67</xdr:col>
      <xdr:colOff>1390650</xdr:colOff>
      <xdr:row>0</xdr:row>
      <xdr:rowOff>228600</xdr:rowOff>
    </xdr:from>
    <xdr:to>
      <xdr:col>69</xdr:col>
      <xdr:colOff>277956</xdr:colOff>
      <xdr:row>5</xdr:row>
      <xdr:rowOff>45862</xdr:rowOff>
    </xdr:to>
    <xdr:pic>
      <xdr:nvPicPr>
        <xdr:cNvPr id="212669" name="Resim 3">
          <a:extLst>
            <a:ext uri="{FF2B5EF4-FFF2-40B4-BE49-F238E27FC236}">
              <a16:creationId xmlns:a16="http://schemas.microsoft.com/office/drawing/2014/main" id="{00000000-0008-0000-1700-0000BD3E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46775" y="228600"/>
          <a:ext cx="166687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490393</xdr:colOff>
      <xdr:row>0</xdr:row>
      <xdr:rowOff>1</xdr:rowOff>
    </xdr:from>
    <xdr:to>
      <xdr:col>4</xdr:col>
      <xdr:colOff>811067</xdr:colOff>
      <xdr:row>2</xdr:row>
      <xdr:rowOff>115456</xdr:rowOff>
    </xdr:to>
    <xdr:pic>
      <xdr:nvPicPr>
        <xdr:cNvPr id="212670" name="3 Resim" descr="TUUUUUUUUU.png">
          <a:extLst>
            <a:ext uri="{FF2B5EF4-FFF2-40B4-BE49-F238E27FC236}">
              <a16:creationId xmlns:a16="http://schemas.microsoft.com/office/drawing/2014/main" id="{00000000-0008-0000-1700-0000BE3E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393" y="1"/>
          <a:ext cx="3842038" cy="98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9"/>
  <sheetViews>
    <sheetView tabSelected="1" view="pageBreakPreview" topLeftCell="A14" zoomScaleNormal="100" zoomScaleSheetLayoutView="100" workbookViewId="0">
      <selection activeCell="P21" sqref="P21"/>
    </sheetView>
  </sheetViews>
  <sheetFormatPr defaultColWidth="9.140625" defaultRowHeight="12.75" x14ac:dyDescent="0.2"/>
  <cols>
    <col min="1" max="11" width="8.7109375" style="1" customWidth="1"/>
    <col min="12" max="12" width="3.5703125" style="1" customWidth="1"/>
    <col min="13" max="13" width="3.85546875" style="1" customWidth="1"/>
    <col min="14" max="16384" width="9.140625" style="1"/>
  </cols>
  <sheetData>
    <row r="1" spans="1:11" ht="30" customHeight="1" x14ac:dyDescent="0.2">
      <c r="A1" s="168"/>
      <c r="B1" s="169"/>
      <c r="C1" s="169"/>
      <c r="D1" s="169"/>
      <c r="E1" s="169"/>
      <c r="F1" s="169"/>
      <c r="G1" s="169"/>
      <c r="H1" s="169"/>
      <c r="I1" s="169"/>
      <c r="J1" s="169"/>
      <c r="K1" s="170"/>
    </row>
    <row r="2" spans="1:11" ht="30" customHeight="1" x14ac:dyDescent="0.2">
      <c r="A2" s="216" t="s">
        <v>126</v>
      </c>
      <c r="B2" s="217"/>
      <c r="C2" s="217"/>
      <c r="D2" s="217"/>
      <c r="E2" s="217"/>
      <c r="F2" s="217"/>
      <c r="G2" s="217"/>
      <c r="H2" s="217"/>
      <c r="I2" s="217"/>
      <c r="J2" s="217"/>
      <c r="K2" s="218"/>
    </row>
    <row r="3" spans="1:11" ht="30" customHeight="1" x14ac:dyDescent="0.2">
      <c r="A3" s="237" t="str">
        <f>CONCATENATE(F20," ","Atletizm İl Temsilciliği")</f>
        <v>İzmir Atletizm İl Temsilciliği</v>
      </c>
      <c r="B3" s="238"/>
      <c r="C3" s="238"/>
      <c r="D3" s="238"/>
      <c r="E3" s="238"/>
      <c r="F3" s="238"/>
      <c r="G3" s="238"/>
      <c r="H3" s="238"/>
      <c r="I3" s="238"/>
      <c r="J3" s="238"/>
      <c r="K3" s="239"/>
    </row>
    <row r="4" spans="1:11" x14ac:dyDescent="0.2">
      <c r="A4" s="171"/>
      <c r="B4" s="126"/>
      <c r="C4" s="126"/>
      <c r="D4" s="126"/>
      <c r="E4" s="126"/>
      <c r="F4" s="126"/>
      <c r="G4" s="126"/>
      <c r="H4" s="126"/>
      <c r="I4" s="126"/>
      <c r="J4" s="126"/>
      <c r="K4" s="172"/>
    </row>
    <row r="5" spans="1:11" x14ac:dyDescent="0.2">
      <c r="A5" s="171"/>
      <c r="B5" s="126"/>
      <c r="C5" s="126"/>
      <c r="D5" s="126"/>
      <c r="E5" s="126"/>
      <c r="F5" s="126"/>
      <c r="G5" s="126"/>
      <c r="H5" s="126"/>
      <c r="I5" s="126"/>
      <c r="J5" s="126"/>
      <c r="K5" s="172"/>
    </row>
    <row r="6" spans="1:11" x14ac:dyDescent="0.2">
      <c r="A6" s="171"/>
      <c r="B6" s="126"/>
      <c r="C6" s="126"/>
      <c r="D6" s="126"/>
      <c r="E6" s="126"/>
      <c r="F6" s="126"/>
      <c r="G6" s="126"/>
      <c r="H6" s="126"/>
      <c r="I6" s="126"/>
      <c r="J6" s="126"/>
      <c r="K6" s="172"/>
    </row>
    <row r="7" spans="1:11" x14ac:dyDescent="0.2">
      <c r="A7" s="171"/>
      <c r="B7" s="126"/>
      <c r="C7" s="126"/>
      <c r="D7" s="126"/>
      <c r="E7" s="126"/>
      <c r="F7" s="126"/>
      <c r="G7" s="126"/>
      <c r="H7" s="126"/>
      <c r="I7" s="126"/>
      <c r="J7" s="126"/>
      <c r="K7" s="172"/>
    </row>
    <row r="8" spans="1:11" x14ac:dyDescent="0.2">
      <c r="A8" s="171"/>
      <c r="B8" s="126"/>
      <c r="C8" s="126"/>
      <c r="D8" s="126"/>
      <c r="E8" s="126"/>
      <c r="F8" s="126"/>
      <c r="G8" s="126"/>
      <c r="H8" s="126"/>
      <c r="I8" s="126"/>
      <c r="J8" s="126"/>
      <c r="K8" s="172"/>
    </row>
    <row r="9" spans="1:11" x14ac:dyDescent="0.2">
      <c r="A9" s="171"/>
      <c r="B9" s="126"/>
      <c r="C9" s="126"/>
      <c r="D9" s="126"/>
      <c r="E9" s="126"/>
      <c r="F9" s="126"/>
      <c r="G9" s="126"/>
      <c r="H9" s="126"/>
      <c r="I9" s="126"/>
      <c r="J9" s="126"/>
      <c r="K9" s="172"/>
    </row>
    <row r="10" spans="1:11" x14ac:dyDescent="0.2">
      <c r="A10" s="171"/>
      <c r="B10" s="126"/>
      <c r="C10" s="126"/>
      <c r="D10" s="126"/>
      <c r="E10" s="126"/>
      <c r="F10" s="126"/>
      <c r="G10" s="126"/>
      <c r="H10" s="126"/>
      <c r="I10" s="126"/>
      <c r="J10" s="126"/>
      <c r="K10" s="172"/>
    </row>
    <row r="11" spans="1:11" x14ac:dyDescent="0.2">
      <c r="A11" s="171"/>
      <c r="B11" s="126"/>
      <c r="C11" s="126"/>
      <c r="D11" s="126"/>
      <c r="E11" s="126"/>
      <c r="F11" s="126"/>
      <c r="G11" s="126"/>
      <c r="H11" s="126"/>
      <c r="I11" s="126"/>
      <c r="J11" s="126"/>
      <c r="K11" s="172"/>
    </row>
    <row r="12" spans="1:11" ht="51.75" customHeight="1" x14ac:dyDescent="0.35">
      <c r="A12" s="231"/>
      <c r="B12" s="232"/>
      <c r="C12" s="232"/>
      <c r="D12" s="232"/>
      <c r="E12" s="232"/>
      <c r="F12" s="232"/>
      <c r="G12" s="232"/>
      <c r="H12" s="232"/>
      <c r="I12" s="232"/>
      <c r="J12" s="232"/>
      <c r="K12" s="233"/>
    </row>
    <row r="13" spans="1:11" ht="71.25" customHeight="1" x14ac:dyDescent="0.2">
      <c r="A13" s="219"/>
      <c r="B13" s="220"/>
      <c r="C13" s="220"/>
      <c r="D13" s="220"/>
      <c r="E13" s="220"/>
      <c r="F13" s="220"/>
      <c r="G13" s="220"/>
      <c r="H13" s="220"/>
      <c r="I13" s="220"/>
      <c r="J13" s="220"/>
      <c r="K13" s="221"/>
    </row>
    <row r="14" spans="1:11" ht="72" customHeight="1" x14ac:dyDescent="0.2">
      <c r="A14" s="225" t="str">
        <f>F19</f>
        <v>Olimpik Deneme</v>
      </c>
      <c r="B14" s="226"/>
      <c r="C14" s="226"/>
      <c r="D14" s="226"/>
      <c r="E14" s="226"/>
      <c r="F14" s="226"/>
      <c r="G14" s="226"/>
      <c r="H14" s="226"/>
      <c r="I14" s="226"/>
      <c r="J14" s="226"/>
      <c r="K14" s="227"/>
    </row>
    <row r="15" spans="1:11" ht="30" customHeight="1" x14ac:dyDescent="0.2">
      <c r="A15" s="222"/>
      <c r="B15" s="223"/>
      <c r="C15" s="223"/>
      <c r="D15" s="223"/>
      <c r="E15" s="223"/>
      <c r="F15" s="223"/>
      <c r="G15" s="223"/>
      <c r="H15" s="223"/>
      <c r="I15" s="223"/>
      <c r="J15" s="223"/>
      <c r="K15" s="224"/>
    </row>
    <row r="16" spans="1:11" ht="30" customHeight="1" x14ac:dyDescent="0.2">
      <c r="A16" s="171"/>
      <c r="B16" s="126"/>
      <c r="C16" s="126"/>
      <c r="D16" s="126"/>
      <c r="E16" s="126"/>
      <c r="F16" s="126"/>
      <c r="G16" s="126"/>
      <c r="H16" s="126"/>
      <c r="I16" s="126"/>
      <c r="J16" s="126"/>
      <c r="K16" s="172"/>
    </row>
    <row r="17" spans="1:11" ht="30" customHeight="1" x14ac:dyDescent="0.35">
      <c r="A17" s="234"/>
      <c r="B17" s="235"/>
      <c r="C17" s="235"/>
      <c r="D17" s="235"/>
      <c r="E17" s="235"/>
      <c r="F17" s="235"/>
      <c r="G17" s="235"/>
      <c r="H17" s="235"/>
      <c r="I17" s="235"/>
      <c r="J17" s="235"/>
      <c r="K17" s="236"/>
    </row>
    <row r="18" spans="1:11" ht="30" customHeight="1" x14ac:dyDescent="0.2">
      <c r="A18" s="228" t="s">
        <v>37</v>
      </c>
      <c r="B18" s="229"/>
      <c r="C18" s="229"/>
      <c r="D18" s="229"/>
      <c r="E18" s="229"/>
      <c r="F18" s="229"/>
      <c r="G18" s="229"/>
      <c r="H18" s="229"/>
      <c r="I18" s="229"/>
      <c r="J18" s="229"/>
      <c r="K18" s="230"/>
    </row>
    <row r="19" spans="1:11" s="12" customFormat="1" ht="30" customHeight="1" x14ac:dyDescent="0.2">
      <c r="A19" s="207" t="s">
        <v>33</v>
      </c>
      <c r="B19" s="208"/>
      <c r="C19" s="208"/>
      <c r="D19" s="208"/>
      <c r="E19" s="209"/>
      <c r="F19" s="204" t="s">
        <v>218</v>
      </c>
      <c r="G19" s="205"/>
      <c r="H19" s="205"/>
      <c r="I19" s="205"/>
      <c r="J19" s="205"/>
      <c r="K19" s="206"/>
    </row>
    <row r="20" spans="1:11" s="12" customFormat="1" ht="30" customHeight="1" x14ac:dyDescent="0.2">
      <c r="A20" s="210" t="s">
        <v>34</v>
      </c>
      <c r="B20" s="211"/>
      <c r="C20" s="211"/>
      <c r="D20" s="211"/>
      <c r="E20" s="212"/>
      <c r="F20" s="204" t="s">
        <v>219</v>
      </c>
      <c r="G20" s="205"/>
      <c r="H20" s="205"/>
      <c r="I20" s="205"/>
      <c r="J20" s="205"/>
      <c r="K20" s="206"/>
    </row>
    <row r="21" spans="1:11" s="12" customFormat="1" ht="30" customHeight="1" x14ac:dyDescent="0.2">
      <c r="A21" s="210" t="s">
        <v>35</v>
      </c>
      <c r="B21" s="211"/>
      <c r="C21" s="211"/>
      <c r="D21" s="211"/>
      <c r="E21" s="212"/>
      <c r="F21" s="204" t="s">
        <v>204</v>
      </c>
      <c r="G21" s="205"/>
      <c r="H21" s="205"/>
      <c r="I21" s="205"/>
      <c r="J21" s="205"/>
      <c r="K21" s="206"/>
    </row>
    <row r="22" spans="1:11" s="12" customFormat="1" ht="30" customHeight="1" x14ac:dyDescent="0.2">
      <c r="A22" s="210" t="s">
        <v>36</v>
      </c>
      <c r="B22" s="211"/>
      <c r="C22" s="211"/>
      <c r="D22" s="211"/>
      <c r="E22" s="212"/>
      <c r="F22" s="204">
        <v>45400</v>
      </c>
      <c r="G22" s="205"/>
      <c r="H22" s="205"/>
      <c r="I22" s="205"/>
      <c r="J22" s="205"/>
      <c r="K22" s="206"/>
    </row>
    <row r="23" spans="1:11" s="12" customFormat="1" ht="30" customHeight="1" x14ac:dyDescent="0.2">
      <c r="A23" s="210" t="s">
        <v>38</v>
      </c>
      <c r="B23" s="211"/>
      <c r="C23" s="211"/>
      <c r="D23" s="211"/>
      <c r="E23" s="212"/>
      <c r="F23" s="200">
        <v>14</v>
      </c>
      <c r="G23" s="180" t="s">
        <v>99</v>
      </c>
      <c r="H23" s="180"/>
      <c r="I23" s="180"/>
      <c r="J23" s="180"/>
      <c r="K23" s="181"/>
    </row>
    <row r="24" spans="1:11" ht="30" customHeight="1" x14ac:dyDescent="0.2">
      <c r="A24" s="210" t="s">
        <v>197</v>
      </c>
      <c r="B24" s="211"/>
      <c r="C24" s="211"/>
      <c r="D24" s="211"/>
      <c r="E24" s="212"/>
      <c r="F24" s="200">
        <v>6</v>
      </c>
      <c r="G24" s="180" t="s">
        <v>99</v>
      </c>
      <c r="H24" s="180"/>
      <c r="I24" s="180"/>
      <c r="J24" s="180"/>
      <c r="K24" s="181"/>
    </row>
    <row r="25" spans="1:11" ht="30" customHeight="1" x14ac:dyDescent="0.2">
      <c r="A25" s="210" t="s">
        <v>211</v>
      </c>
      <c r="B25" s="211"/>
      <c r="C25" s="211"/>
      <c r="D25" s="211"/>
      <c r="E25" s="212"/>
      <c r="F25" s="204"/>
      <c r="G25" s="205"/>
      <c r="H25" s="205"/>
      <c r="I25" s="205"/>
      <c r="J25" s="205"/>
      <c r="K25" s="206"/>
    </row>
    <row r="26" spans="1:11" ht="30" customHeight="1" x14ac:dyDescent="0.2">
      <c r="A26" s="210" t="s">
        <v>212</v>
      </c>
      <c r="B26" s="211"/>
      <c r="C26" s="211"/>
      <c r="D26" s="211"/>
      <c r="E26" s="212"/>
      <c r="F26" s="201" t="s">
        <v>250</v>
      </c>
      <c r="G26" s="196"/>
      <c r="H26" s="196"/>
      <c r="I26" s="196"/>
      <c r="J26" s="196"/>
      <c r="K26" s="197"/>
    </row>
    <row r="27" spans="1:11" ht="30" customHeight="1" x14ac:dyDescent="0.2">
      <c r="A27" s="213" t="s">
        <v>213</v>
      </c>
      <c r="B27" s="214"/>
      <c r="C27" s="214"/>
      <c r="D27" s="214"/>
      <c r="E27" s="215"/>
      <c r="F27" s="204" t="s">
        <v>251</v>
      </c>
      <c r="G27" s="205"/>
      <c r="H27" s="205"/>
      <c r="I27" s="205"/>
      <c r="J27" s="205"/>
      <c r="K27" s="206"/>
    </row>
    <row r="28" spans="1:11" ht="30" customHeight="1" x14ac:dyDescent="0.2">
      <c r="A28" s="171"/>
      <c r="B28" s="126"/>
      <c r="C28" s="126"/>
      <c r="D28" s="126"/>
      <c r="E28" s="126"/>
      <c r="F28" s="126"/>
      <c r="G28" s="126"/>
      <c r="H28" s="126"/>
      <c r="I28" s="126"/>
      <c r="J28" s="126"/>
      <c r="K28" s="172"/>
    </row>
    <row r="29" spans="1:11" ht="30" customHeight="1" thickBot="1" x14ac:dyDescent="0.25">
      <c r="A29" s="173"/>
      <c r="B29" s="174"/>
      <c r="C29" s="174"/>
      <c r="D29" s="174"/>
      <c r="E29" s="174"/>
      <c r="F29" s="174"/>
      <c r="G29" s="174"/>
      <c r="H29" s="174"/>
      <c r="I29" s="174"/>
      <c r="J29" s="174"/>
      <c r="K29" s="175"/>
    </row>
  </sheetData>
  <mergeCells count="23">
    <mergeCell ref="A2:K2"/>
    <mergeCell ref="A13:K13"/>
    <mergeCell ref="A15:K15"/>
    <mergeCell ref="A14:K14"/>
    <mergeCell ref="A24:E24"/>
    <mergeCell ref="F19:K19"/>
    <mergeCell ref="A18:K18"/>
    <mergeCell ref="A12:K12"/>
    <mergeCell ref="A17:K17"/>
    <mergeCell ref="F21:K21"/>
    <mergeCell ref="F22:K22"/>
    <mergeCell ref="A3:K3"/>
    <mergeCell ref="F27:K27"/>
    <mergeCell ref="F25:K25"/>
    <mergeCell ref="A19:E19"/>
    <mergeCell ref="A20:E20"/>
    <mergeCell ref="A21:E21"/>
    <mergeCell ref="A22:E22"/>
    <mergeCell ref="A23:E23"/>
    <mergeCell ref="A27:E27"/>
    <mergeCell ref="A26:E26"/>
    <mergeCell ref="F20:K20"/>
    <mergeCell ref="A25:E25"/>
  </mergeCells>
  <phoneticPr fontId="1" type="noConversion"/>
  <printOptions horizontalCentered="1" verticalCentered="1"/>
  <pageMargins left="0" right="0" top="0.19685039370078741"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36"/>
  <sheetViews>
    <sheetView view="pageBreakPreview" zoomScale="60" zoomScaleNormal="70" workbookViewId="0">
      <selection activeCell="D17" sqref="D17"/>
    </sheetView>
  </sheetViews>
  <sheetFormatPr defaultColWidth="9.140625" defaultRowHeight="15.75" x14ac:dyDescent="0.2"/>
  <cols>
    <col min="1" max="1" width="5" style="36" customWidth="1"/>
    <col min="2" max="3" width="20.7109375" style="43" customWidth="1"/>
    <col min="4" max="4" width="40.7109375" style="36" customWidth="1"/>
    <col min="5" max="5" width="20.7109375" style="36" customWidth="1"/>
    <col min="6" max="9" width="30.7109375" style="36" customWidth="1"/>
    <col min="10" max="10" width="16.7109375" style="36" customWidth="1"/>
    <col min="11" max="11" width="2.42578125" style="36" customWidth="1"/>
    <col min="12" max="12" width="2.5703125" style="36" customWidth="1"/>
    <col min="13" max="13" width="119.85546875" style="36" customWidth="1"/>
    <col min="14" max="16384" width="9.140625" style="36"/>
  </cols>
  <sheetData>
    <row r="1" spans="1:13" ht="12" customHeight="1" x14ac:dyDescent="0.2">
      <c r="A1" s="34"/>
      <c r="B1" s="35"/>
      <c r="C1" s="35"/>
      <c r="D1" s="34"/>
      <c r="E1" s="34"/>
      <c r="F1" s="34"/>
      <c r="G1" s="34"/>
      <c r="H1" s="34"/>
      <c r="I1" s="34"/>
      <c r="J1" s="34"/>
      <c r="K1" s="34"/>
      <c r="L1" s="33"/>
      <c r="M1" s="240" t="s">
        <v>57</v>
      </c>
    </row>
    <row r="2" spans="1:13" ht="51" customHeight="1" x14ac:dyDescent="0.2">
      <c r="A2" s="34"/>
      <c r="B2" s="249" t="str">
        <f>'YARIŞMA BİLGİLERİ'!F19</f>
        <v>Olimpik Deneme</v>
      </c>
      <c r="C2" s="250"/>
      <c r="D2" s="250"/>
      <c r="E2" s="250"/>
      <c r="F2" s="251"/>
      <c r="G2" s="122"/>
      <c r="H2" s="122"/>
      <c r="I2" s="122"/>
      <c r="J2" s="122"/>
      <c r="K2" s="34"/>
      <c r="M2" s="241"/>
    </row>
    <row r="3" spans="1:13" ht="20.25" customHeight="1" x14ac:dyDescent="0.2">
      <c r="A3" s="34"/>
      <c r="B3" s="246" t="s">
        <v>14</v>
      </c>
      <c r="C3" s="247"/>
      <c r="D3" s="247"/>
      <c r="E3" s="247"/>
      <c r="F3" s="248"/>
      <c r="G3" s="118"/>
      <c r="H3" s="118"/>
      <c r="I3" s="118"/>
      <c r="J3" s="118"/>
      <c r="K3" s="34"/>
      <c r="M3" s="241"/>
    </row>
    <row r="4" spans="1:13" ht="48" x14ac:dyDescent="0.2">
      <c r="A4" s="34"/>
      <c r="B4" s="252" t="s">
        <v>58</v>
      </c>
      <c r="C4" s="253"/>
      <c r="D4" s="253"/>
      <c r="E4" s="253"/>
      <c r="F4" s="254"/>
      <c r="G4" s="119"/>
      <c r="H4" s="119"/>
      <c r="I4" s="119"/>
      <c r="J4" s="119"/>
      <c r="K4" s="34"/>
      <c r="M4" s="37" t="s">
        <v>45</v>
      </c>
    </row>
    <row r="5" spans="1:13" ht="45" customHeight="1" x14ac:dyDescent="0.2">
      <c r="A5" s="34"/>
      <c r="B5" s="242" t="str">
        <f>'YARIŞMA BİLGİLERİ'!F21</f>
        <v>Büyük Erkekler</v>
      </c>
      <c r="C5" s="243"/>
      <c r="D5" s="243"/>
      <c r="E5" s="244"/>
      <c r="F5" s="245"/>
      <c r="G5" s="123"/>
      <c r="H5" s="123"/>
      <c r="I5" s="123"/>
      <c r="J5" s="123"/>
      <c r="K5" s="34"/>
      <c r="M5" s="37" t="s">
        <v>46</v>
      </c>
    </row>
    <row r="6" spans="1:13" ht="39.75" customHeight="1" x14ac:dyDescent="0.2">
      <c r="A6" s="34"/>
      <c r="B6" s="53" t="s">
        <v>113</v>
      </c>
      <c r="C6" s="53" t="s">
        <v>9</v>
      </c>
      <c r="D6" s="53" t="s">
        <v>10</v>
      </c>
      <c r="E6" s="53" t="s">
        <v>27</v>
      </c>
      <c r="F6" s="53" t="s">
        <v>199</v>
      </c>
      <c r="G6" s="53" t="s">
        <v>198</v>
      </c>
      <c r="H6" s="53" t="s">
        <v>114</v>
      </c>
      <c r="I6" s="53" t="s">
        <v>115</v>
      </c>
      <c r="J6" s="53" t="s">
        <v>214</v>
      </c>
      <c r="K6" s="34"/>
      <c r="M6" s="37" t="s">
        <v>47</v>
      </c>
    </row>
    <row r="7" spans="1:13" s="39" customFormat="1" ht="35.25" customHeight="1" x14ac:dyDescent="0.2">
      <c r="A7" s="38">
        <v>1</v>
      </c>
      <c r="B7" s="120">
        <v>45400</v>
      </c>
      <c r="C7" s="121"/>
      <c r="D7" s="52" t="s">
        <v>65</v>
      </c>
      <c r="E7" s="61">
        <v>700</v>
      </c>
      <c r="F7" s="191" t="s">
        <v>118</v>
      </c>
      <c r="G7" s="176" t="s">
        <v>120</v>
      </c>
      <c r="H7" s="190" t="s">
        <v>123</v>
      </c>
      <c r="I7" s="189" t="s">
        <v>123</v>
      </c>
      <c r="J7" s="124"/>
      <c r="K7" s="38"/>
      <c r="M7" s="37" t="s">
        <v>48</v>
      </c>
    </row>
    <row r="8" spans="1:13" s="39" customFormat="1" ht="35.25" customHeight="1" x14ac:dyDescent="0.2">
      <c r="A8" s="38">
        <v>1</v>
      </c>
      <c r="B8" s="120">
        <v>45400</v>
      </c>
      <c r="C8" s="121"/>
      <c r="D8" s="52" t="s">
        <v>101</v>
      </c>
      <c r="E8" s="61">
        <v>1500</v>
      </c>
      <c r="F8" s="191" t="s">
        <v>127</v>
      </c>
      <c r="G8" s="176" t="s">
        <v>121</v>
      </c>
      <c r="H8" s="190" t="s">
        <v>129</v>
      </c>
      <c r="I8" s="189" t="s">
        <v>129</v>
      </c>
      <c r="J8" s="124"/>
      <c r="K8" s="38"/>
      <c r="M8" s="37" t="s">
        <v>49</v>
      </c>
    </row>
    <row r="9" spans="1:13" s="39" customFormat="1" ht="35.25" customHeight="1" x14ac:dyDescent="0.2">
      <c r="A9" s="38">
        <v>1</v>
      </c>
      <c r="B9" s="120">
        <v>45400</v>
      </c>
      <c r="C9" s="121"/>
      <c r="D9" s="52" t="s">
        <v>95</v>
      </c>
      <c r="E9" s="61">
        <v>200</v>
      </c>
      <c r="F9" s="191" t="s">
        <v>119</v>
      </c>
      <c r="G9" s="176" t="s">
        <v>122</v>
      </c>
      <c r="H9" s="190" t="s">
        <v>128</v>
      </c>
      <c r="I9" s="189" t="s">
        <v>215</v>
      </c>
      <c r="J9" s="124"/>
      <c r="K9" s="38"/>
      <c r="M9" s="37" t="s">
        <v>50</v>
      </c>
    </row>
    <row r="10" spans="1:13" s="39" customFormat="1" ht="35.25" customHeight="1" x14ac:dyDescent="0.2">
      <c r="A10" s="38">
        <v>1</v>
      </c>
      <c r="B10" s="120">
        <v>45400</v>
      </c>
      <c r="C10" s="121"/>
      <c r="D10" s="52" t="s">
        <v>102</v>
      </c>
      <c r="E10" s="61">
        <v>440</v>
      </c>
      <c r="F10" s="191" t="s">
        <v>130</v>
      </c>
      <c r="G10" s="176" t="s">
        <v>216</v>
      </c>
      <c r="H10" s="190" t="s">
        <v>136</v>
      </c>
      <c r="I10" s="189" t="s">
        <v>217</v>
      </c>
      <c r="J10" s="124"/>
      <c r="K10" s="38"/>
      <c r="M10" s="37" t="s">
        <v>51</v>
      </c>
    </row>
    <row r="11" spans="1:13" s="39" customFormat="1" ht="35.25" customHeight="1" x14ac:dyDescent="0.2">
      <c r="A11" s="38"/>
      <c r="B11" s="34"/>
      <c r="C11" s="34"/>
      <c r="D11" s="34"/>
      <c r="E11" s="34"/>
      <c r="F11" s="34"/>
      <c r="G11" s="34"/>
      <c r="H11" s="34"/>
      <c r="I11" s="34"/>
      <c r="J11" s="34"/>
      <c r="K11" s="38"/>
      <c r="M11" s="37" t="s">
        <v>52</v>
      </c>
    </row>
    <row r="12" spans="1:13" s="39" customFormat="1" ht="35.25" customHeight="1" x14ac:dyDescent="0.2">
      <c r="A12" s="36"/>
      <c r="B12" s="43"/>
      <c r="C12" s="43"/>
      <c r="D12" s="36"/>
      <c r="E12" s="36"/>
      <c r="F12" s="36"/>
      <c r="G12" s="36"/>
      <c r="H12" s="36"/>
      <c r="I12" s="36"/>
      <c r="J12" s="36"/>
      <c r="K12" s="38"/>
      <c r="M12" s="37" t="s">
        <v>53</v>
      </c>
    </row>
    <row r="13" spans="1:13" s="39" customFormat="1" ht="35.25" customHeight="1" x14ac:dyDescent="0.2">
      <c r="A13" s="36"/>
      <c r="B13" s="43"/>
      <c r="C13" s="43"/>
      <c r="D13" s="36"/>
      <c r="E13" s="36"/>
      <c r="F13" s="36"/>
      <c r="G13" s="36"/>
      <c r="H13" s="36"/>
      <c r="I13" s="36"/>
      <c r="J13" s="36"/>
      <c r="K13" s="38"/>
      <c r="M13" s="37" t="s">
        <v>54</v>
      </c>
    </row>
    <row r="14" spans="1:13" s="39" customFormat="1" ht="35.25" customHeight="1" x14ac:dyDescent="0.2">
      <c r="A14" s="36"/>
      <c r="B14" s="43"/>
      <c r="C14" s="43"/>
      <c r="D14" s="36"/>
      <c r="E14" s="36"/>
      <c r="F14" s="36"/>
      <c r="G14" s="36"/>
      <c r="H14" s="36"/>
      <c r="I14" s="36"/>
      <c r="J14" s="36"/>
      <c r="K14" s="38"/>
      <c r="M14" s="37" t="s">
        <v>55</v>
      </c>
    </row>
    <row r="15" spans="1:13" s="39" customFormat="1" ht="35.25" customHeight="1" x14ac:dyDescent="0.2">
      <c r="A15" s="36"/>
      <c r="B15" s="43"/>
      <c r="C15" s="43"/>
      <c r="D15" s="36"/>
      <c r="E15" s="36"/>
      <c r="F15" s="36"/>
      <c r="G15" s="36"/>
      <c r="H15" s="36"/>
      <c r="I15" s="36"/>
      <c r="J15" s="36"/>
      <c r="K15" s="38"/>
      <c r="M15" s="37" t="s">
        <v>56</v>
      </c>
    </row>
    <row r="16" spans="1:13" s="39" customFormat="1" ht="35.25" customHeight="1" x14ac:dyDescent="0.2">
      <c r="A16" s="36"/>
      <c r="B16" s="43"/>
      <c r="C16" s="43"/>
      <c r="D16" s="36"/>
      <c r="E16" s="36"/>
      <c r="F16" s="36"/>
      <c r="G16" s="36"/>
      <c r="H16" s="36"/>
      <c r="I16" s="36"/>
      <c r="J16" s="36"/>
      <c r="K16" s="38"/>
      <c r="M16" s="46" t="s">
        <v>24</v>
      </c>
    </row>
    <row r="17" spans="1:13" s="39" customFormat="1" ht="35.25" customHeight="1" x14ac:dyDescent="0.2">
      <c r="A17" s="36"/>
      <c r="B17" s="43"/>
      <c r="C17" s="43"/>
      <c r="D17" s="36"/>
      <c r="E17" s="36"/>
      <c r="F17" s="36"/>
      <c r="G17" s="36"/>
      <c r="H17" s="36"/>
      <c r="I17" s="36"/>
      <c r="J17" s="36"/>
      <c r="K17" s="38"/>
      <c r="M17" s="45" t="s">
        <v>20</v>
      </c>
    </row>
    <row r="18" spans="1:13" s="39" customFormat="1" ht="35.25" customHeight="1" x14ac:dyDescent="0.2">
      <c r="A18" s="36"/>
      <c r="B18" s="43"/>
      <c r="C18" s="43"/>
      <c r="D18" s="36"/>
      <c r="E18" s="36"/>
      <c r="F18" s="36"/>
      <c r="G18" s="36"/>
      <c r="H18" s="36"/>
      <c r="I18" s="36"/>
      <c r="J18" s="36"/>
      <c r="K18" s="38"/>
      <c r="M18" s="45" t="s">
        <v>21</v>
      </c>
    </row>
    <row r="19" spans="1:13" s="39" customFormat="1" ht="35.25" customHeight="1" x14ac:dyDescent="0.2">
      <c r="A19" s="36"/>
      <c r="B19" s="43"/>
      <c r="C19" s="43"/>
      <c r="D19" s="36"/>
      <c r="E19" s="36"/>
      <c r="F19" s="36"/>
      <c r="G19" s="36"/>
      <c r="H19" s="36"/>
      <c r="I19" s="36"/>
      <c r="J19" s="36"/>
      <c r="K19" s="38"/>
      <c r="M19" s="45" t="s">
        <v>22</v>
      </c>
    </row>
    <row r="20" spans="1:13" s="40" customFormat="1" ht="35.25" customHeight="1" x14ac:dyDescent="0.2">
      <c r="A20" s="36"/>
      <c r="B20" s="43"/>
      <c r="C20" s="43"/>
      <c r="D20" s="36"/>
      <c r="E20" s="36"/>
      <c r="F20" s="36"/>
      <c r="G20" s="36"/>
      <c r="H20" s="36"/>
      <c r="I20" s="36"/>
      <c r="J20" s="36"/>
      <c r="K20" s="38"/>
      <c r="M20" s="45" t="s">
        <v>23</v>
      </c>
    </row>
    <row r="21" spans="1:13" s="40" customFormat="1" ht="35.25" customHeight="1" x14ac:dyDescent="0.2">
      <c r="A21" s="36"/>
      <c r="B21" s="43"/>
      <c r="C21" s="43"/>
      <c r="D21" s="36"/>
      <c r="E21" s="36"/>
      <c r="F21" s="36"/>
      <c r="G21" s="36"/>
      <c r="H21" s="36"/>
      <c r="I21" s="36"/>
      <c r="J21" s="36"/>
      <c r="K21" s="38"/>
      <c r="M21" s="46" t="s">
        <v>26</v>
      </c>
    </row>
    <row r="22" spans="1:13" s="40" customFormat="1" ht="35.25" customHeight="1" x14ac:dyDescent="0.2">
      <c r="A22" s="36"/>
      <c r="B22" s="43"/>
      <c r="C22" s="43"/>
      <c r="D22" s="36"/>
      <c r="E22" s="36"/>
      <c r="F22" s="36"/>
      <c r="G22" s="36"/>
      <c r="H22" s="36"/>
      <c r="I22" s="36"/>
      <c r="J22" s="36"/>
      <c r="K22" s="38"/>
      <c r="M22" s="44" t="s">
        <v>25</v>
      </c>
    </row>
    <row r="23" spans="1:13" s="39" customFormat="1" ht="35.25" customHeight="1" x14ac:dyDescent="0.2">
      <c r="A23" s="36"/>
      <c r="B23" s="43"/>
      <c r="C23" s="43"/>
      <c r="D23" s="36"/>
      <c r="E23" s="36"/>
      <c r="F23" s="36"/>
      <c r="G23" s="36"/>
      <c r="H23" s="36"/>
      <c r="I23" s="36"/>
      <c r="J23" s="36"/>
      <c r="K23" s="38"/>
      <c r="M23" s="44" t="s">
        <v>200</v>
      </c>
    </row>
    <row r="24" spans="1:13" s="39" customFormat="1" ht="35.25" customHeight="1" x14ac:dyDescent="0.2">
      <c r="A24" s="36"/>
      <c r="B24" s="43"/>
      <c r="C24" s="43"/>
      <c r="D24" s="36"/>
      <c r="E24" s="36"/>
      <c r="F24" s="36"/>
      <c r="G24" s="36"/>
      <c r="H24" s="36"/>
      <c r="I24" s="36"/>
      <c r="J24" s="36"/>
      <c r="K24" s="38"/>
      <c r="M24" s="44" t="s">
        <v>201</v>
      </c>
    </row>
    <row r="25" spans="1:13" s="39" customFormat="1" ht="35.25" customHeight="1" x14ac:dyDescent="0.2">
      <c r="A25" s="36"/>
      <c r="B25" s="43"/>
      <c r="C25" s="43"/>
      <c r="D25" s="36"/>
      <c r="E25" s="36"/>
      <c r="F25" s="36"/>
      <c r="G25" s="36"/>
      <c r="H25" s="36"/>
      <c r="I25" s="36"/>
      <c r="J25" s="36"/>
      <c r="K25" s="38"/>
      <c r="L25" s="36"/>
      <c r="M25" s="44" t="s">
        <v>202</v>
      </c>
    </row>
    <row r="26" spans="1:13" s="39" customFormat="1" ht="35.25" customHeight="1" x14ac:dyDescent="0.2">
      <c r="A26" s="36"/>
      <c r="B26" s="43"/>
      <c r="C26" s="43"/>
      <c r="D26" s="36"/>
      <c r="E26" s="36"/>
      <c r="F26" s="36"/>
      <c r="G26" s="36"/>
      <c r="H26" s="36"/>
      <c r="I26" s="36"/>
      <c r="J26" s="36"/>
      <c r="K26" s="38"/>
    </row>
    <row r="27" spans="1:13" s="39" customFormat="1" ht="35.25" customHeight="1" x14ac:dyDescent="0.2">
      <c r="A27" s="36"/>
      <c r="B27" s="43"/>
      <c r="C27" s="43"/>
      <c r="D27" s="36"/>
      <c r="E27" s="36"/>
      <c r="F27" s="36"/>
      <c r="G27" s="36"/>
      <c r="H27" s="36"/>
      <c r="I27" s="36"/>
      <c r="J27" s="36"/>
      <c r="K27" s="38"/>
    </row>
    <row r="28" spans="1:13" s="39" customFormat="1" ht="35.25" customHeight="1" x14ac:dyDescent="0.2">
      <c r="A28" s="36"/>
      <c r="B28" s="43"/>
      <c r="C28" s="43"/>
      <c r="D28" s="36"/>
      <c r="E28" s="36"/>
      <c r="F28" s="36"/>
      <c r="G28" s="36"/>
      <c r="H28" s="36"/>
      <c r="I28" s="36"/>
      <c r="J28" s="36"/>
      <c r="K28" s="38"/>
      <c r="M28" s="41"/>
    </row>
    <row r="29" spans="1:13" s="41" customFormat="1" ht="35.25" customHeight="1" x14ac:dyDescent="0.2">
      <c r="A29" s="36"/>
      <c r="B29" s="43"/>
      <c r="C29" s="43"/>
      <c r="D29" s="36"/>
      <c r="E29" s="36"/>
      <c r="F29" s="36"/>
      <c r="G29" s="36"/>
      <c r="H29" s="36"/>
      <c r="I29" s="36"/>
      <c r="J29" s="36"/>
      <c r="K29" s="38"/>
    </row>
    <row r="30" spans="1:13" s="41" customFormat="1" ht="35.25" customHeight="1" x14ac:dyDescent="0.2">
      <c r="A30" s="36"/>
      <c r="B30" s="43"/>
      <c r="C30" s="43"/>
      <c r="D30" s="36"/>
      <c r="E30" s="36"/>
      <c r="F30" s="36"/>
      <c r="G30" s="36"/>
      <c r="H30" s="36"/>
      <c r="I30" s="36"/>
      <c r="J30" s="36"/>
      <c r="K30" s="38"/>
    </row>
    <row r="31" spans="1:13" s="41" customFormat="1" ht="35.25" customHeight="1" x14ac:dyDescent="0.2">
      <c r="A31" s="36"/>
      <c r="B31" s="43"/>
      <c r="C31" s="43"/>
      <c r="D31" s="36"/>
      <c r="E31" s="36"/>
      <c r="F31" s="36"/>
      <c r="G31" s="36"/>
      <c r="H31" s="36"/>
      <c r="I31" s="36"/>
      <c r="J31" s="36"/>
      <c r="K31" s="38"/>
    </row>
    <row r="32" spans="1:13" s="41" customFormat="1" ht="35.25" customHeight="1" x14ac:dyDescent="0.2">
      <c r="A32" s="36"/>
      <c r="B32" s="43"/>
      <c r="C32" s="43"/>
      <c r="D32" s="36"/>
      <c r="E32" s="36"/>
      <c r="F32" s="36"/>
      <c r="G32" s="36"/>
      <c r="H32" s="36"/>
      <c r="I32" s="36"/>
      <c r="J32" s="36"/>
      <c r="K32" s="38"/>
      <c r="M32" s="42"/>
    </row>
    <row r="33" spans="1:13" s="41" customFormat="1" ht="35.25" customHeight="1" x14ac:dyDescent="0.2">
      <c r="A33" s="36"/>
      <c r="B33" s="43"/>
      <c r="C33" s="43"/>
      <c r="D33" s="36"/>
      <c r="E33" s="36"/>
      <c r="F33" s="36"/>
      <c r="G33" s="36"/>
      <c r="H33" s="36"/>
      <c r="I33" s="36"/>
      <c r="J33" s="36"/>
      <c r="K33" s="38"/>
      <c r="M33" s="42"/>
    </row>
    <row r="34" spans="1:13" s="41" customFormat="1" ht="35.25" customHeight="1" x14ac:dyDescent="0.2">
      <c r="A34" s="36"/>
      <c r="B34" s="43"/>
      <c r="C34" s="43"/>
      <c r="D34" s="36"/>
      <c r="E34" s="36"/>
      <c r="F34" s="36"/>
      <c r="G34" s="36"/>
      <c r="H34" s="36"/>
      <c r="I34" s="36"/>
      <c r="J34" s="36"/>
      <c r="K34" s="38"/>
      <c r="M34" s="42"/>
    </row>
    <row r="35" spans="1:13" s="42" customFormat="1" ht="28.5" customHeight="1" x14ac:dyDescent="0.2">
      <c r="A35" s="36"/>
      <c r="B35" s="43"/>
      <c r="C35" s="43"/>
      <c r="D35" s="36"/>
      <c r="E35" s="36"/>
      <c r="F35" s="36"/>
      <c r="G35" s="36"/>
      <c r="H35" s="36"/>
      <c r="I35" s="36"/>
      <c r="J35" s="36"/>
      <c r="K35" s="38"/>
    </row>
    <row r="36" spans="1:13" s="42" customFormat="1" ht="29.25" customHeight="1" x14ac:dyDescent="0.2">
      <c r="A36" s="36"/>
      <c r="B36" s="43"/>
      <c r="C36" s="43"/>
      <c r="D36" s="36"/>
      <c r="E36" s="36"/>
      <c r="F36" s="36"/>
      <c r="G36" s="36"/>
      <c r="H36" s="36"/>
      <c r="I36" s="36"/>
      <c r="J36" s="36"/>
      <c r="K36" s="38"/>
    </row>
  </sheetData>
  <autoFilter ref="A6:K35"/>
  <mergeCells count="6">
    <mergeCell ref="M1:M3"/>
    <mergeCell ref="B5:D5"/>
    <mergeCell ref="E5:F5"/>
    <mergeCell ref="B3:F3"/>
    <mergeCell ref="B2:F2"/>
    <mergeCell ref="B4:F4"/>
  </mergeCells>
  <phoneticPr fontId="1" type="noConversion"/>
  <printOptions horizontalCentered="1" verticalCentered="1"/>
  <pageMargins left="0" right="0" top="0.19685039370078741" bottom="0" header="0" footer="0"/>
  <pageSetup paperSize="9" scale="4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83"/>
  <sheetViews>
    <sheetView view="pageBreakPreview" zoomScale="60" zoomScaleNormal="100" workbookViewId="0">
      <pane ySplit="3" topLeftCell="A40" activePane="bottomLeft" state="frozen"/>
      <selection pane="bottomLeft" activeCell="F55" sqref="F55"/>
    </sheetView>
  </sheetViews>
  <sheetFormatPr defaultColWidth="6.140625" defaultRowHeight="15.75" x14ac:dyDescent="0.25"/>
  <cols>
    <col min="1" max="1" width="6.140625" style="48" customWidth="1"/>
    <col min="2" max="2" width="20.7109375" style="59" customWidth="1"/>
    <col min="3" max="3" width="8.7109375" style="55" customWidth="1"/>
    <col min="4" max="4" width="18.7109375" style="55" customWidth="1"/>
    <col min="5" max="5" width="14.7109375" style="48" customWidth="1"/>
    <col min="6" max="6" width="40.5703125" style="47" customWidth="1"/>
    <col min="7" max="7" width="24.7109375" style="60" customWidth="1"/>
    <col min="8" max="8" width="20.7109375" style="54" customWidth="1"/>
    <col min="9" max="11" width="10.7109375" style="48" customWidth="1"/>
    <col min="12" max="13" width="8.7109375" style="51" customWidth="1"/>
    <col min="14" max="14" width="8.7109375" style="50" customWidth="1"/>
    <col min="15" max="16384" width="6.140625" style="47"/>
  </cols>
  <sheetData>
    <row r="1" spans="1:14" ht="44.25" customHeight="1" x14ac:dyDescent="0.25">
      <c r="A1" s="255" t="str">
        <f>'YARIŞMA BİLGİLERİ'!F19</f>
        <v>Olimpik Deneme</v>
      </c>
      <c r="B1" s="255"/>
      <c r="C1" s="255"/>
      <c r="D1" s="255"/>
      <c r="E1" s="255"/>
      <c r="F1" s="256"/>
      <c r="G1" s="256"/>
      <c r="H1" s="256"/>
      <c r="I1" s="256"/>
      <c r="J1" s="256"/>
      <c r="K1" s="256"/>
      <c r="L1" s="255"/>
      <c r="M1" s="255"/>
      <c r="N1" s="255"/>
    </row>
    <row r="2" spans="1:14" ht="44.25" customHeight="1" x14ac:dyDescent="0.25">
      <c r="A2" s="257" t="str">
        <f>'YARIŞMA BİLGİLERİ'!F21</f>
        <v>Büyük Erkekler</v>
      </c>
      <c r="B2" s="257"/>
      <c r="C2" s="257"/>
      <c r="D2" s="257"/>
      <c r="E2" s="257"/>
      <c r="F2" s="257"/>
      <c r="G2" s="58" t="s">
        <v>39</v>
      </c>
      <c r="H2" s="56"/>
      <c r="I2" s="258">
        <f ca="1">NOW()</f>
        <v>45400.885749305555</v>
      </c>
      <c r="J2" s="258"/>
      <c r="K2" s="258"/>
      <c r="L2" s="258"/>
      <c r="M2" s="258"/>
      <c r="N2" s="258"/>
    </row>
    <row r="3" spans="1:14" s="48" customFormat="1" ht="45" customHeight="1" x14ac:dyDescent="0.25">
      <c r="A3" s="182" t="s">
        <v>18</v>
      </c>
      <c r="B3" s="183" t="s">
        <v>19</v>
      </c>
      <c r="C3" s="183" t="s">
        <v>30</v>
      </c>
      <c r="D3" s="183" t="s">
        <v>59</v>
      </c>
      <c r="E3" s="182" t="s">
        <v>15</v>
      </c>
      <c r="F3" s="182" t="s">
        <v>6</v>
      </c>
      <c r="G3" s="182" t="s">
        <v>98</v>
      </c>
      <c r="H3" s="184" t="s">
        <v>63</v>
      </c>
      <c r="I3" s="182" t="s">
        <v>109</v>
      </c>
      <c r="J3" s="182" t="s">
        <v>110</v>
      </c>
      <c r="K3" s="182" t="s">
        <v>203</v>
      </c>
      <c r="L3" s="185" t="s">
        <v>60</v>
      </c>
      <c r="M3" s="185" t="s">
        <v>61</v>
      </c>
      <c r="N3" s="186" t="s">
        <v>62</v>
      </c>
    </row>
    <row r="4" spans="1:14" s="49" customFormat="1" ht="30" customHeight="1" x14ac:dyDescent="0.2">
      <c r="A4" s="106">
        <v>1</v>
      </c>
      <c r="B4" s="107" t="str">
        <f t="shared" ref="B4:B65" si="0">CONCATENATE(H4,"-",N4)</f>
        <v>SIRIK-</v>
      </c>
      <c r="C4" s="113"/>
      <c r="D4" s="113"/>
      <c r="E4" s="114"/>
      <c r="F4" s="115"/>
      <c r="G4" s="116"/>
      <c r="H4" s="117" t="s">
        <v>94</v>
      </c>
      <c r="I4" s="199"/>
      <c r="J4" s="199"/>
      <c r="K4" s="199"/>
      <c r="L4" s="106"/>
      <c r="M4" s="106"/>
      <c r="N4" s="106"/>
    </row>
    <row r="5" spans="1:14" s="49" customFormat="1" ht="30" customHeight="1" x14ac:dyDescent="0.2">
      <c r="A5" s="106">
        <v>2</v>
      </c>
      <c r="B5" s="107" t="str">
        <f t="shared" si="0"/>
        <v>SIRIK-</v>
      </c>
      <c r="C5" s="113"/>
      <c r="D5" s="113"/>
      <c r="E5" s="114"/>
      <c r="F5" s="115"/>
      <c r="G5" s="116"/>
      <c r="H5" s="117" t="s">
        <v>94</v>
      </c>
      <c r="I5" s="199"/>
      <c r="J5" s="199"/>
      <c r="K5" s="199"/>
      <c r="L5" s="106"/>
      <c r="M5" s="106"/>
      <c r="N5" s="106"/>
    </row>
    <row r="6" spans="1:14" s="49" customFormat="1" ht="30" customHeight="1" x14ac:dyDescent="0.2">
      <c r="A6" s="106">
        <v>3</v>
      </c>
      <c r="B6" s="107" t="str">
        <f t="shared" si="0"/>
        <v>SIRIK-</v>
      </c>
      <c r="C6" s="113"/>
      <c r="D6" s="113"/>
      <c r="E6" s="114"/>
      <c r="F6" s="115"/>
      <c r="G6" s="116"/>
      <c r="H6" s="117" t="s">
        <v>94</v>
      </c>
      <c r="I6" s="199"/>
      <c r="J6" s="199"/>
      <c r="K6" s="199"/>
      <c r="L6" s="106"/>
      <c r="M6" s="106"/>
      <c r="N6" s="106"/>
    </row>
    <row r="7" spans="1:14" s="49" customFormat="1" ht="30" customHeight="1" x14ac:dyDescent="0.2">
      <c r="A7" s="106">
        <v>4</v>
      </c>
      <c r="B7" s="107" t="str">
        <f t="shared" si="0"/>
        <v>SIRIK-</v>
      </c>
      <c r="C7" s="113"/>
      <c r="D7" s="113"/>
      <c r="E7" s="114"/>
      <c r="F7" s="115"/>
      <c r="G7" s="116"/>
      <c r="H7" s="117" t="s">
        <v>94</v>
      </c>
      <c r="I7" s="199"/>
      <c r="J7" s="199"/>
      <c r="K7" s="199"/>
      <c r="L7" s="106"/>
      <c r="M7" s="106"/>
      <c r="N7" s="106"/>
    </row>
    <row r="8" spans="1:14" s="49" customFormat="1" ht="30" customHeight="1" x14ac:dyDescent="0.2">
      <c r="A8" s="106">
        <v>5</v>
      </c>
      <c r="B8" s="107" t="str">
        <f t="shared" si="0"/>
        <v>SIRIK-</v>
      </c>
      <c r="C8" s="113"/>
      <c r="D8" s="113"/>
      <c r="E8" s="114"/>
      <c r="F8" s="115"/>
      <c r="G8" s="116"/>
      <c r="H8" s="117" t="s">
        <v>94</v>
      </c>
      <c r="I8" s="199"/>
      <c r="J8" s="199"/>
      <c r="K8" s="199"/>
      <c r="L8" s="106"/>
      <c r="M8" s="106"/>
      <c r="N8" s="106"/>
    </row>
    <row r="9" spans="1:14" s="49" customFormat="1" ht="30" customHeight="1" x14ac:dyDescent="0.2">
      <c r="A9" s="106">
        <v>6</v>
      </c>
      <c r="B9" s="107" t="str">
        <f t="shared" si="0"/>
        <v>SIRIK-</v>
      </c>
      <c r="C9" s="113"/>
      <c r="D9" s="113"/>
      <c r="E9" s="114"/>
      <c r="F9" s="115"/>
      <c r="G9" s="116"/>
      <c r="H9" s="117" t="s">
        <v>94</v>
      </c>
      <c r="I9" s="199"/>
      <c r="J9" s="199"/>
      <c r="K9" s="199"/>
      <c r="L9" s="106"/>
      <c r="M9" s="106"/>
      <c r="N9" s="106"/>
    </row>
    <row r="10" spans="1:14" s="49" customFormat="1" ht="30" customHeight="1" x14ac:dyDescent="0.2">
      <c r="A10" s="106">
        <v>7</v>
      </c>
      <c r="B10" s="107" t="str">
        <f t="shared" si="0"/>
        <v>SIRIK-</v>
      </c>
      <c r="C10" s="113"/>
      <c r="D10" s="113"/>
      <c r="E10" s="114"/>
      <c r="F10" s="115"/>
      <c r="G10" s="116"/>
      <c r="H10" s="117" t="s">
        <v>94</v>
      </c>
      <c r="I10" s="199"/>
      <c r="J10" s="199"/>
      <c r="K10" s="199"/>
      <c r="L10" s="106"/>
      <c r="M10" s="106"/>
      <c r="N10" s="106"/>
    </row>
    <row r="11" spans="1:14" s="49" customFormat="1" ht="30" customHeight="1" x14ac:dyDescent="0.2">
      <c r="A11" s="106">
        <v>8</v>
      </c>
      <c r="B11" s="107" t="str">
        <f t="shared" si="0"/>
        <v>SIRIK-</v>
      </c>
      <c r="C11" s="113"/>
      <c r="D11" s="113"/>
      <c r="E11" s="114"/>
      <c r="F11" s="115"/>
      <c r="G11" s="116"/>
      <c r="H11" s="117" t="s">
        <v>94</v>
      </c>
      <c r="I11" s="199"/>
      <c r="J11" s="199"/>
      <c r="K11" s="199"/>
      <c r="L11" s="106"/>
      <c r="M11" s="106"/>
      <c r="N11" s="106"/>
    </row>
    <row r="12" spans="1:14" s="49" customFormat="1" ht="30" customHeight="1" x14ac:dyDescent="0.2">
      <c r="A12" s="106">
        <v>9</v>
      </c>
      <c r="B12" s="107" t="str">
        <f t="shared" si="0"/>
        <v>SIRIK-</v>
      </c>
      <c r="C12" s="113"/>
      <c r="D12" s="113"/>
      <c r="E12" s="114"/>
      <c r="F12" s="115"/>
      <c r="G12" s="116"/>
      <c r="H12" s="117" t="s">
        <v>94</v>
      </c>
      <c r="I12" s="199"/>
      <c r="J12" s="199"/>
      <c r="K12" s="199"/>
      <c r="L12" s="106"/>
      <c r="M12" s="106"/>
      <c r="N12" s="106"/>
    </row>
    <row r="13" spans="1:14" s="49" customFormat="1" ht="30" customHeight="1" x14ac:dyDescent="0.2">
      <c r="A13" s="106">
        <v>10</v>
      </c>
      <c r="B13" s="107" t="str">
        <f t="shared" si="0"/>
        <v>SIRIK-</v>
      </c>
      <c r="C13" s="113"/>
      <c r="D13" s="113"/>
      <c r="E13" s="114"/>
      <c r="F13" s="115"/>
      <c r="G13" s="116"/>
      <c r="H13" s="117" t="s">
        <v>94</v>
      </c>
      <c r="I13" s="199"/>
      <c r="J13" s="199"/>
      <c r="K13" s="199"/>
      <c r="L13" s="106"/>
      <c r="M13" s="106"/>
      <c r="N13" s="106"/>
    </row>
    <row r="14" spans="1:14" s="49" customFormat="1" ht="30" customHeight="1" x14ac:dyDescent="0.2">
      <c r="A14" s="106">
        <v>11</v>
      </c>
      <c r="B14" s="107" t="str">
        <f t="shared" si="0"/>
        <v>SIRIK-</v>
      </c>
      <c r="C14" s="113"/>
      <c r="D14" s="113"/>
      <c r="E14" s="114"/>
      <c r="F14" s="115"/>
      <c r="G14" s="116"/>
      <c r="H14" s="117" t="s">
        <v>94</v>
      </c>
      <c r="I14" s="199"/>
      <c r="J14" s="199"/>
      <c r="K14" s="199"/>
      <c r="L14" s="106"/>
      <c r="M14" s="106"/>
      <c r="N14" s="106"/>
    </row>
    <row r="15" spans="1:14" s="49" customFormat="1" ht="30" customHeight="1" x14ac:dyDescent="0.2">
      <c r="A15" s="106">
        <v>12</v>
      </c>
      <c r="B15" s="107" t="str">
        <f t="shared" si="0"/>
        <v>SIRIK-</v>
      </c>
      <c r="C15" s="113"/>
      <c r="D15" s="113"/>
      <c r="E15" s="114"/>
      <c r="F15" s="115"/>
      <c r="G15" s="116"/>
      <c r="H15" s="117" t="s">
        <v>94</v>
      </c>
      <c r="I15" s="199"/>
      <c r="J15" s="199"/>
      <c r="K15" s="199"/>
      <c r="L15" s="106"/>
      <c r="M15" s="106"/>
      <c r="N15" s="106"/>
    </row>
    <row r="16" spans="1:14" s="49" customFormat="1" ht="30" customHeight="1" x14ac:dyDescent="0.2">
      <c r="A16" s="106">
        <v>13</v>
      </c>
      <c r="B16" s="107" t="str">
        <f t="shared" si="0"/>
        <v>SIRIK-</v>
      </c>
      <c r="C16" s="113"/>
      <c r="D16" s="113"/>
      <c r="E16" s="114"/>
      <c r="F16" s="115"/>
      <c r="G16" s="116"/>
      <c r="H16" s="117" t="s">
        <v>94</v>
      </c>
      <c r="I16" s="199"/>
      <c r="J16" s="199"/>
      <c r="K16" s="199"/>
      <c r="L16" s="106"/>
      <c r="M16" s="106"/>
      <c r="N16" s="106"/>
    </row>
    <row r="17" spans="1:14" s="49" customFormat="1" ht="30" customHeight="1" x14ac:dyDescent="0.2">
      <c r="A17" s="106">
        <v>14</v>
      </c>
      <c r="B17" s="107" t="str">
        <f t="shared" si="0"/>
        <v>SIRIK-</v>
      </c>
      <c r="C17" s="113"/>
      <c r="D17" s="113"/>
      <c r="E17" s="114"/>
      <c r="F17" s="115"/>
      <c r="G17" s="116"/>
      <c r="H17" s="117" t="s">
        <v>94</v>
      </c>
      <c r="I17" s="199"/>
      <c r="J17" s="199"/>
      <c r="K17" s="199"/>
      <c r="L17" s="106"/>
      <c r="M17" s="106"/>
      <c r="N17" s="106"/>
    </row>
    <row r="18" spans="1:14" s="49" customFormat="1" ht="30" customHeight="1" x14ac:dyDescent="0.2">
      <c r="A18" s="106">
        <v>15</v>
      </c>
      <c r="B18" s="107" t="str">
        <f t="shared" si="0"/>
        <v>SIRIK-</v>
      </c>
      <c r="C18" s="113"/>
      <c r="D18" s="113"/>
      <c r="E18" s="114"/>
      <c r="F18" s="115"/>
      <c r="G18" s="116"/>
      <c r="H18" s="117" t="s">
        <v>94</v>
      </c>
      <c r="I18" s="199"/>
      <c r="J18" s="199"/>
      <c r="K18" s="199"/>
      <c r="L18" s="106"/>
      <c r="M18" s="106"/>
      <c r="N18" s="106"/>
    </row>
    <row r="19" spans="1:14" s="49" customFormat="1" ht="30" customHeight="1" x14ac:dyDescent="0.2">
      <c r="A19" s="106">
        <v>16</v>
      </c>
      <c r="B19" s="107" t="str">
        <f t="shared" si="0"/>
        <v>SIRIK-</v>
      </c>
      <c r="C19" s="113"/>
      <c r="D19" s="113"/>
      <c r="E19" s="114"/>
      <c r="F19" s="115"/>
      <c r="G19" s="116"/>
      <c r="H19" s="117" t="s">
        <v>94</v>
      </c>
      <c r="I19" s="199"/>
      <c r="J19" s="199"/>
      <c r="K19" s="199"/>
      <c r="L19" s="106"/>
      <c r="M19" s="106"/>
      <c r="N19" s="106"/>
    </row>
    <row r="20" spans="1:14" s="49" customFormat="1" ht="30" customHeight="1" x14ac:dyDescent="0.2">
      <c r="A20" s="106">
        <v>17</v>
      </c>
      <c r="B20" s="107" t="str">
        <f t="shared" si="0"/>
        <v>SIRIK-</v>
      </c>
      <c r="C20" s="113"/>
      <c r="D20" s="113"/>
      <c r="E20" s="114"/>
      <c r="F20" s="115"/>
      <c r="G20" s="116"/>
      <c r="H20" s="117" t="s">
        <v>94</v>
      </c>
      <c r="I20" s="199"/>
      <c r="J20" s="199"/>
      <c r="K20" s="199"/>
      <c r="L20" s="106"/>
      <c r="M20" s="106"/>
      <c r="N20" s="106"/>
    </row>
    <row r="21" spans="1:14" s="49" customFormat="1" ht="30" customHeight="1" x14ac:dyDescent="0.2">
      <c r="A21" s="106">
        <v>18</v>
      </c>
      <c r="B21" s="107" t="str">
        <f t="shared" si="0"/>
        <v>SIRIK-</v>
      </c>
      <c r="C21" s="113"/>
      <c r="D21" s="113"/>
      <c r="E21" s="114"/>
      <c r="F21" s="115"/>
      <c r="G21" s="116"/>
      <c r="H21" s="117" t="s">
        <v>94</v>
      </c>
      <c r="I21" s="199"/>
      <c r="J21" s="199"/>
      <c r="K21" s="199"/>
      <c r="L21" s="106"/>
      <c r="M21" s="106"/>
      <c r="N21" s="106"/>
    </row>
    <row r="22" spans="1:14" s="49" customFormat="1" ht="30" customHeight="1" x14ac:dyDescent="0.2">
      <c r="A22" s="106">
        <v>19</v>
      </c>
      <c r="B22" s="107" t="str">
        <f t="shared" si="0"/>
        <v>SIRIK-</v>
      </c>
      <c r="C22" s="113"/>
      <c r="D22" s="113"/>
      <c r="E22" s="114"/>
      <c r="F22" s="115"/>
      <c r="G22" s="116"/>
      <c r="H22" s="117" t="s">
        <v>94</v>
      </c>
      <c r="I22" s="199"/>
      <c r="J22" s="199"/>
      <c r="K22" s="199"/>
      <c r="L22" s="106"/>
      <c r="M22" s="106"/>
      <c r="N22" s="106"/>
    </row>
    <row r="23" spans="1:14" s="49" customFormat="1" ht="30" customHeight="1" x14ac:dyDescent="0.2">
      <c r="A23" s="106">
        <v>20</v>
      </c>
      <c r="B23" s="107" t="str">
        <f t="shared" si="0"/>
        <v>SIRIK-</v>
      </c>
      <c r="C23" s="113"/>
      <c r="D23" s="113"/>
      <c r="E23" s="114"/>
      <c r="F23" s="115"/>
      <c r="G23" s="116"/>
      <c r="H23" s="117" t="s">
        <v>94</v>
      </c>
      <c r="I23" s="199"/>
      <c r="J23" s="199"/>
      <c r="K23" s="199"/>
      <c r="L23" s="106"/>
      <c r="M23" s="106"/>
      <c r="N23" s="106"/>
    </row>
    <row r="24" spans="1:14" s="49" customFormat="1" ht="30" customHeight="1" x14ac:dyDescent="0.2">
      <c r="A24" s="106">
        <v>21</v>
      </c>
      <c r="B24" s="107" t="str">
        <f t="shared" si="0"/>
        <v>UZUN-6</v>
      </c>
      <c r="C24" s="108">
        <v>29</v>
      </c>
      <c r="D24" s="108">
        <v>25003963862</v>
      </c>
      <c r="E24" s="109" t="s">
        <v>220</v>
      </c>
      <c r="F24" s="110" t="s">
        <v>221</v>
      </c>
      <c r="G24" s="111" t="s">
        <v>222</v>
      </c>
      <c r="H24" s="112" t="s">
        <v>28</v>
      </c>
      <c r="I24" s="198"/>
      <c r="J24" s="198">
        <v>723</v>
      </c>
      <c r="K24" s="198"/>
      <c r="L24" s="187"/>
      <c r="M24" s="187"/>
      <c r="N24" s="187">
        <v>6</v>
      </c>
    </row>
    <row r="25" spans="1:14" s="49" customFormat="1" ht="30" customHeight="1" x14ac:dyDescent="0.2">
      <c r="A25" s="106">
        <v>22</v>
      </c>
      <c r="B25" s="107" t="str">
        <f t="shared" si="0"/>
        <v>UZUN-4</v>
      </c>
      <c r="C25" s="108">
        <v>30</v>
      </c>
      <c r="D25" s="108">
        <v>46861621138</v>
      </c>
      <c r="E25" s="109" t="s">
        <v>223</v>
      </c>
      <c r="F25" s="110" t="s">
        <v>224</v>
      </c>
      <c r="G25" s="111" t="s">
        <v>222</v>
      </c>
      <c r="H25" s="112" t="s">
        <v>28</v>
      </c>
      <c r="I25" s="198"/>
      <c r="J25" s="198">
        <v>723</v>
      </c>
      <c r="K25" s="198"/>
      <c r="L25" s="187"/>
      <c r="M25" s="187"/>
      <c r="N25" s="187">
        <v>4</v>
      </c>
    </row>
    <row r="26" spans="1:14" s="49" customFormat="1" ht="30" customHeight="1" x14ac:dyDescent="0.2">
      <c r="A26" s="106">
        <v>23</v>
      </c>
      <c r="B26" s="107" t="str">
        <f t="shared" si="0"/>
        <v>UZUN-2</v>
      </c>
      <c r="C26" s="108">
        <v>31</v>
      </c>
      <c r="D26" s="108">
        <v>90000002561</v>
      </c>
      <c r="E26" s="109" t="s">
        <v>225</v>
      </c>
      <c r="F26" s="110" t="s">
        <v>226</v>
      </c>
      <c r="G26" s="111" t="s">
        <v>227</v>
      </c>
      <c r="H26" s="112" t="s">
        <v>28</v>
      </c>
      <c r="I26" s="198"/>
      <c r="J26" s="198">
        <v>767</v>
      </c>
      <c r="K26" s="198"/>
      <c r="L26" s="187"/>
      <c r="M26" s="187"/>
      <c r="N26" s="187">
        <v>2</v>
      </c>
    </row>
    <row r="27" spans="1:14" s="49" customFormat="1" ht="30" customHeight="1" x14ac:dyDescent="0.2">
      <c r="A27" s="106">
        <v>24</v>
      </c>
      <c r="B27" s="107" t="str">
        <f t="shared" si="0"/>
        <v>UZUN-3</v>
      </c>
      <c r="C27" s="108">
        <v>32</v>
      </c>
      <c r="D27" s="108">
        <v>90000002983</v>
      </c>
      <c r="E27" s="109" t="s">
        <v>228</v>
      </c>
      <c r="F27" s="110" t="s">
        <v>229</v>
      </c>
      <c r="G27" s="111" t="s">
        <v>227</v>
      </c>
      <c r="H27" s="112" t="s">
        <v>28</v>
      </c>
      <c r="I27" s="198"/>
      <c r="J27" s="198"/>
      <c r="K27" s="198"/>
      <c r="L27" s="187"/>
      <c r="M27" s="187"/>
      <c r="N27" s="187">
        <v>3</v>
      </c>
    </row>
    <row r="28" spans="1:14" s="49" customFormat="1" ht="30" customHeight="1" x14ac:dyDescent="0.2">
      <c r="A28" s="106">
        <v>25</v>
      </c>
      <c r="B28" s="107" t="str">
        <f t="shared" si="0"/>
        <v>UZUN-1</v>
      </c>
      <c r="C28" s="108">
        <v>33</v>
      </c>
      <c r="D28" s="108">
        <v>18242350432</v>
      </c>
      <c r="E28" s="109" t="s">
        <v>230</v>
      </c>
      <c r="F28" s="110" t="s">
        <v>231</v>
      </c>
      <c r="G28" s="111" t="s">
        <v>232</v>
      </c>
      <c r="H28" s="112" t="s">
        <v>28</v>
      </c>
      <c r="I28" s="198"/>
      <c r="J28" s="198"/>
      <c r="K28" s="198"/>
      <c r="L28" s="187"/>
      <c r="M28" s="187"/>
      <c r="N28" s="187">
        <v>1</v>
      </c>
    </row>
    <row r="29" spans="1:14" s="49" customFormat="1" ht="30" customHeight="1" x14ac:dyDescent="0.2">
      <c r="A29" s="106">
        <v>26</v>
      </c>
      <c r="B29" s="107" t="str">
        <f t="shared" si="0"/>
        <v>UZUN-5</v>
      </c>
      <c r="C29" s="108">
        <v>83</v>
      </c>
      <c r="D29" s="108">
        <v>17981893</v>
      </c>
      <c r="E29" s="109">
        <v>38089</v>
      </c>
      <c r="F29" s="110" t="s">
        <v>248</v>
      </c>
      <c r="G29" s="111" t="s">
        <v>227</v>
      </c>
      <c r="H29" s="112" t="s">
        <v>28</v>
      </c>
      <c r="I29" s="198"/>
      <c r="J29" s="198"/>
      <c r="K29" s="198"/>
      <c r="L29" s="187"/>
      <c r="M29" s="187"/>
      <c r="N29" s="187">
        <v>5</v>
      </c>
    </row>
    <row r="30" spans="1:14" s="49" customFormat="1" ht="30" customHeight="1" x14ac:dyDescent="0.2">
      <c r="A30" s="106">
        <v>27</v>
      </c>
      <c r="B30" s="107" t="str">
        <f t="shared" si="0"/>
        <v>UZUN-</v>
      </c>
      <c r="C30" s="108"/>
      <c r="D30" s="108"/>
      <c r="E30" s="109"/>
      <c r="F30" s="110"/>
      <c r="G30" s="111"/>
      <c r="H30" s="112" t="s">
        <v>28</v>
      </c>
      <c r="I30" s="198"/>
      <c r="J30" s="198"/>
      <c r="K30" s="198"/>
      <c r="L30" s="187"/>
      <c r="M30" s="187"/>
      <c r="N30" s="187"/>
    </row>
    <row r="31" spans="1:14" s="49" customFormat="1" ht="30" customHeight="1" x14ac:dyDescent="0.2">
      <c r="A31" s="106">
        <v>28</v>
      </c>
      <c r="B31" s="107" t="str">
        <f t="shared" si="0"/>
        <v>UZUN-</v>
      </c>
      <c r="C31" s="108"/>
      <c r="D31" s="108"/>
      <c r="E31" s="109"/>
      <c r="F31" s="110"/>
      <c r="G31" s="111"/>
      <c r="H31" s="112" t="s">
        <v>28</v>
      </c>
      <c r="I31" s="198"/>
      <c r="J31" s="198"/>
      <c r="K31" s="198"/>
      <c r="L31" s="187"/>
      <c r="M31" s="187"/>
      <c r="N31" s="187"/>
    </row>
    <row r="32" spans="1:14" s="49" customFormat="1" ht="30" customHeight="1" x14ac:dyDescent="0.2">
      <c r="A32" s="106">
        <v>29</v>
      </c>
      <c r="B32" s="107" t="str">
        <f t="shared" si="0"/>
        <v>UZUN-</v>
      </c>
      <c r="C32" s="108"/>
      <c r="D32" s="108"/>
      <c r="E32" s="109"/>
      <c r="F32" s="110"/>
      <c r="G32" s="111"/>
      <c r="H32" s="112" t="s">
        <v>28</v>
      </c>
      <c r="I32" s="198"/>
      <c r="J32" s="198"/>
      <c r="K32" s="198"/>
      <c r="L32" s="187"/>
      <c r="M32" s="187"/>
      <c r="N32" s="187"/>
    </row>
    <row r="33" spans="1:14" s="49" customFormat="1" ht="30" customHeight="1" x14ac:dyDescent="0.2">
      <c r="A33" s="106">
        <v>30</v>
      </c>
      <c r="B33" s="107" t="str">
        <f t="shared" si="0"/>
        <v>UZUN-</v>
      </c>
      <c r="C33" s="108"/>
      <c r="D33" s="108"/>
      <c r="E33" s="109"/>
      <c r="F33" s="110"/>
      <c r="G33" s="111"/>
      <c r="H33" s="112" t="s">
        <v>28</v>
      </c>
      <c r="I33" s="198"/>
      <c r="J33" s="198"/>
      <c r="K33" s="198"/>
      <c r="L33" s="187"/>
      <c r="M33" s="187"/>
      <c r="N33" s="187"/>
    </row>
    <row r="34" spans="1:14" s="49" customFormat="1" ht="30" customHeight="1" x14ac:dyDescent="0.2">
      <c r="A34" s="106">
        <v>31</v>
      </c>
      <c r="B34" s="107" t="str">
        <f t="shared" si="0"/>
        <v>UZUN-</v>
      </c>
      <c r="C34" s="108"/>
      <c r="D34" s="108"/>
      <c r="E34" s="109"/>
      <c r="F34" s="110"/>
      <c r="G34" s="111"/>
      <c r="H34" s="112" t="s">
        <v>28</v>
      </c>
      <c r="I34" s="198"/>
      <c r="J34" s="198"/>
      <c r="K34" s="198"/>
      <c r="L34" s="187"/>
      <c r="M34" s="187"/>
      <c r="N34" s="187"/>
    </row>
    <row r="35" spans="1:14" s="49" customFormat="1" ht="30" customHeight="1" x14ac:dyDescent="0.2">
      <c r="A35" s="106">
        <v>32</v>
      </c>
      <c r="B35" s="107" t="str">
        <f t="shared" si="0"/>
        <v>UZUN-</v>
      </c>
      <c r="C35" s="108"/>
      <c r="D35" s="108"/>
      <c r="E35" s="109"/>
      <c r="F35" s="110"/>
      <c r="G35" s="111"/>
      <c r="H35" s="112" t="s">
        <v>28</v>
      </c>
      <c r="I35" s="198"/>
      <c r="J35" s="198"/>
      <c r="K35" s="198"/>
      <c r="L35" s="187"/>
      <c r="M35" s="187"/>
      <c r="N35" s="187"/>
    </row>
    <row r="36" spans="1:14" s="49" customFormat="1" ht="30" customHeight="1" x14ac:dyDescent="0.2">
      <c r="A36" s="106">
        <v>33</v>
      </c>
      <c r="B36" s="107" t="str">
        <f t="shared" si="0"/>
        <v>UZUN-</v>
      </c>
      <c r="C36" s="108"/>
      <c r="D36" s="108"/>
      <c r="E36" s="109"/>
      <c r="F36" s="110"/>
      <c r="G36" s="111"/>
      <c r="H36" s="112" t="s">
        <v>28</v>
      </c>
      <c r="I36" s="198"/>
      <c r="J36" s="198"/>
      <c r="K36" s="198"/>
      <c r="L36" s="187"/>
      <c r="M36" s="187"/>
      <c r="N36" s="187"/>
    </row>
    <row r="37" spans="1:14" s="49" customFormat="1" ht="30" customHeight="1" x14ac:dyDescent="0.2">
      <c r="A37" s="106">
        <v>34</v>
      </c>
      <c r="B37" s="107" t="str">
        <f t="shared" si="0"/>
        <v>UZUN-</v>
      </c>
      <c r="C37" s="108"/>
      <c r="D37" s="108"/>
      <c r="E37" s="109"/>
      <c r="F37" s="110"/>
      <c r="G37" s="111"/>
      <c r="H37" s="112" t="s">
        <v>28</v>
      </c>
      <c r="I37" s="198"/>
      <c r="J37" s="198"/>
      <c r="K37" s="198"/>
      <c r="L37" s="187"/>
      <c r="M37" s="187"/>
      <c r="N37" s="187"/>
    </row>
    <row r="38" spans="1:14" s="49" customFormat="1" ht="30" customHeight="1" x14ac:dyDescent="0.2">
      <c r="A38" s="106">
        <v>35</v>
      </c>
      <c r="B38" s="107" t="str">
        <f t="shared" si="0"/>
        <v>UZUN-</v>
      </c>
      <c r="C38" s="108"/>
      <c r="D38" s="108"/>
      <c r="E38" s="109"/>
      <c r="F38" s="110"/>
      <c r="G38" s="111"/>
      <c r="H38" s="112" t="s">
        <v>28</v>
      </c>
      <c r="I38" s="198"/>
      <c r="J38" s="198"/>
      <c r="K38" s="198"/>
      <c r="L38" s="187"/>
      <c r="M38" s="187"/>
      <c r="N38" s="187"/>
    </row>
    <row r="39" spans="1:14" s="49" customFormat="1" ht="30" customHeight="1" x14ac:dyDescent="0.2">
      <c r="A39" s="106">
        <v>36</v>
      </c>
      <c r="B39" s="107" t="str">
        <f t="shared" si="0"/>
        <v>UZUN-</v>
      </c>
      <c r="C39" s="108"/>
      <c r="D39" s="108"/>
      <c r="E39" s="109"/>
      <c r="F39" s="110"/>
      <c r="G39" s="111"/>
      <c r="H39" s="112" t="s">
        <v>28</v>
      </c>
      <c r="I39" s="198"/>
      <c r="J39" s="198"/>
      <c r="K39" s="198"/>
      <c r="L39" s="187"/>
      <c r="M39" s="187"/>
      <c r="N39" s="187"/>
    </row>
    <row r="40" spans="1:14" s="49" customFormat="1" ht="30" customHeight="1" x14ac:dyDescent="0.2">
      <c r="A40" s="106">
        <v>37</v>
      </c>
      <c r="B40" s="107" t="str">
        <f t="shared" si="0"/>
        <v>UZUN-</v>
      </c>
      <c r="C40" s="108"/>
      <c r="D40" s="108"/>
      <c r="E40" s="109"/>
      <c r="F40" s="110"/>
      <c r="G40" s="111"/>
      <c r="H40" s="112" t="s">
        <v>28</v>
      </c>
      <c r="I40" s="198"/>
      <c r="J40" s="198"/>
      <c r="K40" s="198"/>
      <c r="L40" s="187"/>
      <c r="M40" s="187"/>
      <c r="N40" s="187"/>
    </row>
    <row r="41" spans="1:14" s="49" customFormat="1" ht="30" customHeight="1" x14ac:dyDescent="0.2">
      <c r="A41" s="106">
        <v>38</v>
      </c>
      <c r="B41" s="107" t="str">
        <f t="shared" si="0"/>
        <v>UZUN-</v>
      </c>
      <c r="C41" s="108"/>
      <c r="D41" s="108"/>
      <c r="E41" s="109"/>
      <c r="F41" s="110"/>
      <c r="G41" s="111"/>
      <c r="H41" s="112" t="s">
        <v>28</v>
      </c>
      <c r="I41" s="198"/>
      <c r="J41" s="198"/>
      <c r="K41" s="198"/>
      <c r="L41" s="187"/>
      <c r="M41" s="187"/>
      <c r="N41" s="187"/>
    </row>
    <row r="42" spans="1:14" s="49" customFormat="1" ht="30" customHeight="1" x14ac:dyDescent="0.2">
      <c r="A42" s="106">
        <v>39</v>
      </c>
      <c r="B42" s="107" t="str">
        <f t="shared" si="0"/>
        <v>UZUN-</v>
      </c>
      <c r="C42" s="108"/>
      <c r="D42" s="108"/>
      <c r="E42" s="109"/>
      <c r="F42" s="110"/>
      <c r="G42" s="111"/>
      <c r="H42" s="112" t="s">
        <v>28</v>
      </c>
      <c r="I42" s="198"/>
      <c r="J42" s="198"/>
      <c r="K42" s="198"/>
      <c r="L42" s="187"/>
      <c r="M42" s="187"/>
      <c r="N42" s="187"/>
    </row>
    <row r="43" spans="1:14" s="49" customFormat="1" ht="30" customHeight="1" x14ac:dyDescent="0.2">
      <c r="A43" s="106">
        <v>40</v>
      </c>
      <c r="B43" s="107" t="str">
        <f t="shared" si="0"/>
        <v>UZUN-</v>
      </c>
      <c r="C43" s="108"/>
      <c r="D43" s="108"/>
      <c r="E43" s="109"/>
      <c r="F43" s="110"/>
      <c r="G43" s="111"/>
      <c r="H43" s="112" t="s">
        <v>28</v>
      </c>
      <c r="I43" s="198"/>
      <c r="J43" s="198"/>
      <c r="K43" s="198"/>
      <c r="L43" s="187"/>
      <c r="M43" s="187"/>
      <c r="N43" s="187"/>
    </row>
    <row r="44" spans="1:14" s="49" customFormat="1" ht="30" customHeight="1" x14ac:dyDescent="0.2">
      <c r="A44" s="106">
        <v>41</v>
      </c>
      <c r="B44" s="107" t="str">
        <f t="shared" si="0"/>
        <v>ÜÇADIM-4</v>
      </c>
      <c r="C44" s="113">
        <v>34</v>
      </c>
      <c r="D44" s="113">
        <v>22046588106</v>
      </c>
      <c r="E44" s="114" t="s">
        <v>233</v>
      </c>
      <c r="F44" s="115" t="s">
        <v>234</v>
      </c>
      <c r="G44" s="116" t="s">
        <v>222</v>
      </c>
      <c r="H44" s="117" t="s">
        <v>135</v>
      </c>
      <c r="I44" s="199"/>
      <c r="J44" s="199"/>
      <c r="K44" s="199"/>
      <c r="L44" s="106"/>
      <c r="M44" s="106"/>
      <c r="N44" s="106">
        <v>4</v>
      </c>
    </row>
    <row r="45" spans="1:14" s="49" customFormat="1" ht="30" customHeight="1" x14ac:dyDescent="0.2">
      <c r="A45" s="106">
        <v>42</v>
      </c>
      <c r="B45" s="107" t="str">
        <f t="shared" si="0"/>
        <v>ÜÇADIM-2</v>
      </c>
      <c r="C45" s="113">
        <v>35</v>
      </c>
      <c r="D45" s="113">
        <v>17150432834</v>
      </c>
      <c r="E45" s="114" t="s">
        <v>235</v>
      </c>
      <c r="F45" s="115" t="s">
        <v>236</v>
      </c>
      <c r="G45" s="116" t="s">
        <v>237</v>
      </c>
      <c r="H45" s="117" t="s">
        <v>135</v>
      </c>
      <c r="I45" s="199"/>
      <c r="J45" s="199">
        <v>1475</v>
      </c>
      <c r="K45" s="199"/>
      <c r="L45" s="106"/>
      <c r="M45" s="106"/>
      <c r="N45" s="106">
        <v>2</v>
      </c>
    </row>
    <row r="46" spans="1:14" s="49" customFormat="1" ht="30" customHeight="1" x14ac:dyDescent="0.2">
      <c r="A46" s="106">
        <v>43</v>
      </c>
      <c r="B46" s="107" t="str">
        <f t="shared" si="0"/>
        <v>ÜÇADIM-3</v>
      </c>
      <c r="C46" s="113">
        <v>36</v>
      </c>
      <c r="D46" s="113">
        <v>90000002979</v>
      </c>
      <c r="E46" s="114" t="s">
        <v>238</v>
      </c>
      <c r="F46" s="115" t="s">
        <v>239</v>
      </c>
      <c r="G46" s="116" t="s">
        <v>240</v>
      </c>
      <c r="H46" s="117" t="s">
        <v>135</v>
      </c>
      <c r="I46" s="199"/>
      <c r="J46" s="199"/>
      <c r="K46" s="199"/>
      <c r="L46" s="106"/>
      <c r="M46" s="106"/>
      <c r="N46" s="106">
        <v>3</v>
      </c>
    </row>
    <row r="47" spans="1:14" s="49" customFormat="1" ht="30" customHeight="1" x14ac:dyDescent="0.2">
      <c r="A47" s="106">
        <v>44</v>
      </c>
      <c r="B47" s="107" t="str">
        <f t="shared" si="0"/>
        <v>ÜÇADIM-1</v>
      </c>
      <c r="C47" s="113">
        <v>85</v>
      </c>
      <c r="D47" s="113">
        <v>11168678918</v>
      </c>
      <c r="E47" s="114">
        <v>38559</v>
      </c>
      <c r="F47" s="115" t="s">
        <v>249</v>
      </c>
      <c r="G47" s="116" t="s">
        <v>222</v>
      </c>
      <c r="H47" s="117" t="s">
        <v>135</v>
      </c>
      <c r="I47" s="199"/>
      <c r="J47" s="199"/>
      <c r="K47" s="199"/>
      <c r="L47" s="106"/>
      <c r="M47" s="106"/>
      <c r="N47" s="106">
        <v>1</v>
      </c>
    </row>
    <row r="48" spans="1:14" s="49" customFormat="1" ht="30" customHeight="1" x14ac:dyDescent="0.2">
      <c r="A48" s="106">
        <v>45</v>
      </c>
      <c r="B48" s="107" t="str">
        <f t="shared" si="0"/>
        <v>ÜÇADIM-</v>
      </c>
      <c r="C48" s="113"/>
      <c r="D48" s="113"/>
      <c r="E48" s="114"/>
      <c r="F48" s="115"/>
      <c r="G48" s="116"/>
      <c r="H48" s="117" t="s">
        <v>135</v>
      </c>
      <c r="I48" s="199"/>
      <c r="J48" s="199"/>
      <c r="K48" s="199"/>
      <c r="L48" s="106"/>
      <c r="M48" s="106"/>
      <c r="N48" s="106"/>
    </row>
    <row r="49" spans="1:14" s="49" customFormat="1" ht="30" customHeight="1" x14ac:dyDescent="0.2">
      <c r="A49" s="106">
        <v>46</v>
      </c>
      <c r="B49" s="107" t="str">
        <f t="shared" si="0"/>
        <v>ÜÇADIM-</v>
      </c>
      <c r="C49" s="113"/>
      <c r="D49" s="113"/>
      <c r="E49" s="114"/>
      <c r="F49" s="115"/>
      <c r="G49" s="116"/>
      <c r="H49" s="117" t="s">
        <v>135</v>
      </c>
      <c r="I49" s="199"/>
      <c r="J49" s="199"/>
      <c r="K49" s="199"/>
      <c r="L49" s="106"/>
      <c r="M49" s="106"/>
      <c r="N49" s="106"/>
    </row>
    <row r="50" spans="1:14" s="49" customFormat="1" ht="30" customHeight="1" x14ac:dyDescent="0.2">
      <c r="A50" s="106">
        <v>47</v>
      </c>
      <c r="B50" s="107" t="str">
        <f t="shared" si="0"/>
        <v>ÜÇADIM-</v>
      </c>
      <c r="C50" s="113"/>
      <c r="D50" s="113"/>
      <c r="E50" s="114"/>
      <c r="F50" s="115"/>
      <c r="G50" s="116"/>
      <c r="H50" s="117" t="s">
        <v>135</v>
      </c>
      <c r="I50" s="199"/>
      <c r="J50" s="199"/>
      <c r="K50" s="199"/>
      <c r="L50" s="106"/>
      <c r="M50" s="106"/>
      <c r="N50" s="106"/>
    </row>
    <row r="51" spans="1:14" s="49" customFormat="1" ht="30" customHeight="1" x14ac:dyDescent="0.2">
      <c r="A51" s="106">
        <v>48</v>
      </c>
      <c r="B51" s="107" t="str">
        <f t="shared" si="0"/>
        <v>ÜÇADIM-</v>
      </c>
      <c r="C51" s="113"/>
      <c r="D51" s="113"/>
      <c r="E51" s="114"/>
      <c r="F51" s="115"/>
      <c r="G51" s="116"/>
      <c r="H51" s="117" t="s">
        <v>135</v>
      </c>
      <c r="I51" s="199"/>
      <c r="J51" s="199"/>
      <c r="K51" s="199"/>
      <c r="L51" s="106"/>
      <c r="M51" s="106"/>
      <c r="N51" s="106"/>
    </row>
    <row r="52" spans="1:14" s="49" customFormat="1" ht="30" customHeight="1" x14ac:dyDescent="0.2">
      <c r="A52" s="106">
        <v>49</v>
      </c>
      <c r="B52" s="107" t="str">
        <f t="shared" si="0"/>
        <v>ÜÇADIM-</v>
      </c>
      <c r="C52" s="113"/>
      <c r="D52" s="113"/>
      <c r="E52" s="114"/>
      <c r="F52" s="115"/>
      <c r="G52" s="116"/>
      <c r="H52" s="117" t="s">
        <v>135</v>
      </c>
      <c r="I52" s="199"/>
      <c r="J52" s="199"/>
      <c r="K52" s="199"/>
      <c r="L52" s="106"/>
      <c r="M52" s="106"/>
      <c r="N52" s="106"/>
    </row>
    <row r="53" spans="1:14" s="49" customFormat="1" ht="30" customHeight="1" x14ac:dyDescent="0.2">
      <c r="A53" s="106">
        <v>50</v>
      </c>
      <c r="B53" s="107" t="str">
        <f t="shared" si="0"/>
        <v>ÜÇADIM-</v>
      </c>
      <c r="C53" s="113"/>
      <c r="D53" s="113"/>
      <c r="E53" s="114"/>
      <c r="F53" s="115"/>
      <c r="G53" s="116"/>
      <c r="H53" s="117" t="s">
        <v>135</v>
      </c>
      <c r="I53" s="199"/>
      <c r="J53" s="199"/>
      <c r="K53" s="199"/>
      <c r="L53" s="106"/>
      <c r="M53" s="106"/>
      <c r="N53" s="106"/>
    </row>
    <row r="54" spans="1:14" s="49" customFormat="1" ht="30" customHeight="1" x14ac:dyDescent="0.2">
      <c r="A54" s="106">
        <v>51</v>
      </c>
      <c r="B54" s="107" t="str">
        <f t="shared" si="0"/>
        <v>ÜÇADIM-</v>
      </c>
      <c r="C54" s="113"/>
      <c r="D54" s="113"/>
      <c r="E54" s="114"/>
      <c r="F54" s="115"/>
      <c r="G54" s="116"/>
      <c r="H54" s="117" t="s">
        <v>135</v>
      </c>
      <c r="I54" s="199"/>
      <c r="J54" s="199"/>
      <c r="K54" s="199"/>
      <c r="L54" s="106"/>
      <c r="M54" s="106"/>
      <c r="N54" s="106"/>
    </row>
    <row r="55" spans="1:14" s="49" customFormat="1" ht="30" customHeight="1" x14ac:dyDescent="0.2">
      <c r="A55" s="106">
        <v>52</v>
      </c>
      <c r="B55" s="107" t="str">
        <f t="shared" si="0"/>
        <v>ÜÇADIM-</v>
      </c>
      <c r="C55" s="113"/>
      <c r="D55" s="113"/>
      <c r="E55" s="114"/>
      <c r="F55" s="115"/>
      <c r="G55" s="116"/>
      <c r="H55" s="117" t="s">
        <v>135</v>
      </c>
      <c r="I55" s="199"/>
      <c r="J55" s="199"/>
      <c r="K55" s="199"/>
      <c r="L55" s="106"/>
      <c r="M55" s="106"/>
      <c r="N55" s="106"/>
    </row>
    <row r="56" spans="1:14" s="49" customFormat="1" ht="30" customHeight="1" x14ac:dyDescent="0.2">
      <c r="A56" s="106">
        <v>53</v>
      </c>
      <c r="B56" s="107" t="str">
        <f t="shared" si="0"/>
        <v>ÜÇADIM-</v>
      </c>
      <c r="C56" s="113"/>
      <c r="D56" s="113"/>
      <c r="E56" s="114"/>
      <c r="F56" s="115"/>
      <c r="G56" s="116"/>
      <c r="H56" s="117" t="s">
        <v>135</v>
      </c>
      <c r="I56" s="199"/>
      <c r="J56" s="199"/>
      <c r="K56" s="199"/>
      <c r="L56" s="106"/>
      <c r="M56" s="106"/>
      <c r="N56" s="106"/>
    </row>
    <row r="57" spans="1:14" s="49" customFormat="1" ht="30" customHeight="1" x14ac:dyDescent="0.2">
      <c r="A57" s="106">
        <v>54</v>
      </c>
      <c r="B57" s="107" t="str">
        <f t="shared" si="0"/>
        <v>ÜÇADIM-</v>
      </c>
      <c r="C57" s="113"/>
      <c r="D57" s="113"/>
      <c r="E57" s="114"/>
      <c r="F57" s="115"/>
      <c r="G57" s="116"/>
      <c r="H57" s="117" t="s">
        <v>135</v>
      </c>
      <c r="I57" s="199"/>
      <c r="J57" s="199"/>
      <c r="K57" s="199"/>
      <c r="L57" s="106"/>
      <c r="M57" s="106"/>
      <c r="N57" s="106"/>
    </row>
    <row r="58" spans="1:14" s="49" customFormat="1" ht="30" customHeight="1" x14ac:dyDescent="0.2">
      <c r="A58" s="106">
        <v>55</v>
      </c>
      <c r="B58" s="107" t="str">
        <f t="shared" si="0"/>
        <v>ÜÇADIM-</v>
      </c>
      <c r="C58" s="113"/>
      <c r="D58" s="113"/>
      <c r="E58" s="114"/>
      <c r="F58" s="115"/>
      <c r="G58" s="116"/>
      <c r="H58" s="117" t="s">
        <v>135</v>
      </c>
      <c r="I58" s="199"/>
      <c r="J58" s="199"/>
      <c r="K58" s="199"/>
      <c r="L58" s="106"/>
      <c r="M58" s="106"/>
      <c r="N58" s="106"/>
    </row>
    <row r="59" spans="1:14" s="49" customFormat="1" ht="30" customHeight="1" x14ac:dyDescent="0.2">
      <c r="A59" s="106">
        <v>56</v>
      </c>
      <c r="B59" s="107" t="str">
        <f t="shared" si="0"/>
        <v>ÜÇADIM-</v>
      </c>
      <c r="C59" s="113"/>
      <c r="D59" s="113"/>
      <c r="E59" s="114"/>
      <c r="F59" s="115"/>
      <c r="G59" s="116"/>
      <c r="H59" s="117" t="s">
        <v>135</v>
      </c>
      <c r="I59" s="199"/>
      <c r="J59" s="199"/>
      <c r="K59" s="199"/>
      <c r="L59" s="106"/>
      <c r="M59" s="106"/>
      <c r="N59" s="106"/>
    </row>
    <row r="60" spans="1:14" s="49" customFormat="1" ht="30" customHeight="1" x14ac:dyDescent="0.2">
      <c r="A60" s="106">
        <v>57</v>
      </c>
      <c r="B60" s="107" t="str">
        <f t="shared" si="0"/>
        <v>ÜÇADIM-</v>
      </c>
      <c r="C60" s="113"/>
      <c r="D60" s="113"/>
      <c r="E60" s="114"/>
      <c r="F60" s="115"/>
      <c r="G60" s="116"/>
      <c r="H60" s="117" t="s">
        <v>135</v>
      </c>
      <c r="I60" s="199"/>
      <c r="J60" s="199"/>
      <c r="K60" s="199"/>
      <c r="L60" s="106"/>
      <c r="M60" s="106"/>
      <c r="N60" s="106"/>
    </row>
    <row r="61" spans="1:14" s="49" customFormat="1" ht="30" customHeight="1" x14ac:dyDescent="0.2">
      <c r="A61" s="106">
        <v>58</v>
      </c>
      <c r="B61" s="107" t="str">
        <f t="shared" si="0"/>
        <v>ÜÇADIM-</v>
      </c>
      <c r="C61" s="113"/>
      <c r="D61" s="113"/>
      <c r="E61" s="114"/>
      <c r="F61" s="115"/>
      <c r="G61" s="116"/>
      <c r="H61" s="117" t="s">
        <v>135</v>
      </c>
      <c r="I61" s="199"/>
      <c r="J61" s="199"/>
      <c r="K61" s="199"/>
      <c r="L61" s="106"/>
      <c r="M61" s="106"/>
      <c r="N61" s="106"/>
    </row>
    <row r="62" spans="1:14" s="49" customFormat="1" ht="30" customHeight="1" x14ac:dyDescent="0.2">
      <c r="A62" s="106">
        <v>59</v>
      </c>
      <c r="B62" s="107" t="str">
        <f t="shared" si="0"/>
        <v>ÜÇADIM-</v>
      </c>
      <c r="C62" s="113"/>
      <c r="D62" s="113"/>
      <c r="E62" s="114"/>
      <c r="F62" s="115"/>
      <c r="G62" s="116"/>
      <c r="H62" s="117" t="s">
        <v>135</v>
      </c>
      <c r="I62" s="199"/>
      <c r="J62" s="199"/>
      <c r="K62" s="199"/>
      <c r="L62" s="106"/>
      <c r="M62" s="106"/>
      <c r="N62" s="106"/>
    </row>
    <row r="63" spans="1:14" s="49" customFormat="1" ht="30" customHeight="1" x14ac:dyDescent="0.2">
      <c r="A63" s="106">
        <v>60</v>
      </c>
      <c r="B63" s="107" t="str">
        <f t="shared" si="0"/>
        <v>ÜÇADIM-</v>
      </c>
      <c r="C63" s="113"/>
      <c r="D63" s="113"/>
      <c r="E63" s="114"/>
      <c r="F63" s="115"/>
      <c r="G63" s="116"/>
      <c r="H63" s="117" t="s">
        <v>135</v>
      </c>
      <c r="I63" s="199"/>
      <c r="J63" s="199"/>
      <c r="K63" s="199"/>
      <c r="L63" s="106"/>
      <c r="M63" s="106"/>
      <c r="N63" s="106"/>
    </row>
    <row r="64" spans="1:14" s="49" customFormat="1" ht="30" customHeight="1" x14ac:dyDescent="0.2">
      <c r="A64" s="106">
        <v>61</v>
      </c>
      <c r="B64" s="107" t="str">
        <f t="shared" si="0"/>
        <v>YÜKSEK-3</v>
      </c>
      <c r="C64" s="108">
        <v>37</v>
      </c>
      <c r="D64" s="108">
        <v>90000002981</v>
      </c>
      <c r="E64" s="109" t="s">
        <v>241</v>
      </c>
      <c r="F64" s="110" t="s">
        <v>242</v>
      </c>
      <c r="G64" s="111" t="s">
        <v>243</v>
      </c>
      <c r="H64" s="112" t="s">
        <v>29</v>
      </c>
      <c r="I64" s="198"/>
      <c r="J64" s="198"/>
      <c r="K64" s="198"/>
      <c r="L64" s="187"/>
      <c r="M64" s="187"/>
      <c r="N64" s="187">
        <v>3</v>
      </c>
    </row>
    <row r="65" spans="1:14" s="49" customFormat="1" ht="30" customHeight="1" x14ac:dyDescent="0.2">
      <c r="A65" s="106">
        <v>62</v>
      </c>
      <c r="B65" s="107" t="str">
        <f t="shared" si="0"/>
        <v>YÜKSEK-1</v>
      </c>
      <c r="C65" s="108">
        <v>38</v>
      </c>
      <c r="D65" s="108">
        <v>50233334328</v>
      </c>
      <c r="E65" s="109" t="s">
        <v>244</v>
      </c>
      <c r="F65" s="110" t="s">
        <v>245</v>
      </c>
      <c r="G65" s="111" t="s">
        <v>232</v>
      </c>
      <c r="H65" s="112" t="s">
        <v>29</v>
      </c>
      <c r="I65" s="198"/>
      <c r="J65" s="198">
        <v>200</v>
      </c>
      <c r="K65" s="198"/>
      <c r="L65" s="187"/>
      <c r="M65" s="187"/>
      <c r="N65" s="187">
        <v>1</v>
      </c>
    </row>
    <row r="66" spans="1:14" s="49" customFormat="1" ht="30" customHeight="1" x14ac:dyDescent="0.2">
      <c r="A66" s="106">
        <v>63</v>
      </c>
      <c r="B66" s="107" t="str">
        <f t="shared" ref="B66:B83" si="1">CONCATENATE(H66,"-",N66)</f>
        <v>YÜKSEK-2</v>
      </c>
      <c r="C66" s="108">
        <v>39</v>
      </c>
      <c r="D66" s="108">
        <v>90000002971</v>
      </c>
      <c r="E66" s="109" t="s">
        <v>246</v>
      </c>
      <c r="F66" s="110" t="s">
        <v>247</v>
      </c>
      <c r="G66" s="111" t="s">
        <v>227</v>
      </c>
      <c r="H66" s="112" t="s">
        <v>29</v>
      </c>
      <c r="I66" s="198"/>
      <c r="J66" s="198"/>
      <c r="K66" s="198"/>
      <c r="L66" s="187"/>
      <c r="M66" s="187"/>
      <c r="N66" s="187">
        <v>2</v>
      </c>
    </row>
    <row r="67" spans="1:14" s="49" customFormat="1" ht="30" customHeight="1" x14ac:dyDescent="0.2">
      <c r="A67" s="106">
        <v>64</v>
      </c>
      <c r="B67" s="107" t="str">
        <f t="shared" si="1"/>
        <v>YÜKSEK-</v>
      </c>
      <c r="C67" s="108"/>
      <c r="D67" s="108"/>
      <c r="E67" s="109"/>
      <c r="F67" s="110"/>
      <c r="G67" s="111"/>
      <c r="H67" s="112" t="s">
        <v>29</v>
      </c>
      <c r="I67" s="198"/>
      <c r="J67" s="198"/>
      <c r="K67" s="198"/>
      <c r="L67" s="187"/>
      <c r="M67" s="187"/>
      <c r="N67" s="187"/>
    </row>
    <row r="68" spans="1:14" s="49" customFormat="1" ht="30" customHeight="1" x14ac:dyDescent="0.2">
      <c r="A68" s="106">
        <v>65</v>
      </c>
      <c r="B68" s="107" t="str">
        <f t="shared" si="1"/>
        <v>YÜKSEK-</v>
      </c>
      <c r="C68" s="108"/>
      <c r="D68" s="108"/>
      <c r="E68" s="109"/>
      <c r="F68" s="110"/>
      <c r="G68" s="111"/>
      <c r="H68" s="112" t="s">
        <v>29</v>
      </c>
      <c r="I68" s="198"/>
      <c r="J68" s="198"/>
      <c r="K68" s="198"/>
      <c r="L68" s="187"/>
      <c r="M68" s="187"/>
      <c r="N68" s="187"/>
    </row>
    <row r="69" spans="1:14" s="49" customFormat="1" ht="30" customHeight="1" x14ac:dyDescent="0.2">
      <c r="A69" s="106">
        <v>66</v>
      </c>
      <c r="B69" s="107" t="str">
        <f t="shared" si="1"/>
        <v>YÜKSEK-</v>
      </c>
      <c r="C69" s="108"/>
      <c r="D69" s="108"/>
      <c r="E69" s="109"/>
      <c r="F69" s="110"/>
      <c r="G69" s="111"/>
      <c r="H69" s="112" t="s">
        <v>29</v>
      </c>
      <c r="I69" s="198"/>
      <c r="J69" s="198"/>
      <c r="K69" s="198"/>
      <c r="L69" s="187"/>
      <c r="M69" s="187"/>
      <c r="N69" s="187"/>
    </row>
    <row r="70" spans="1:14" s="49" customFormat="1" ht="30" customHeight="1" x14ac:dyDescent="0.2">
      <c r="A70" s="106">
        <v>67</v>
      </c>
      <c r="B70" s="107" t="str">
        <f t="shared" si="1"/>
        <v>YÜKSEK-</v>
      </c>
      <c r="C70" s="108"/>
      <c r="D70" s="108"/>
      <c r="E70" s="109"/>
      <c r="F70" s="110"/>
      <c r="G70" s="111"/>
      <c r="H70" s="112" t="s">
        <v>29</v>
      </c>
      <c r="I70" s="198"/>
      <c r="J70" s="198"/>
      <c r="K70" s="198"/>
      <c r="L70" s="187"/>
      <c r="M70" s="187"/>
      <c r="N70" s="187"/>
    </row>
    <row r="71" spans="1:14" s="49" customFormat="1" ht="30" customHeight="1" x14ac:dyDescent="0.2">
      <c r="A71" s="106">
        <v>68</v>
      </c>
      <c r="B71" s="107" t="str">
        <f t="shared" si="1"/>
        <v>YÜKSEK-</v>
      </c>
      <c r="C71" s="108"/>
      <c r="D71" s="108"/>
      <c r="E71" s="109"/>
      <c r="F71" s="110"/>
      <c r="G71" s="111"/>
      <c r="H71" s="112" t="s">
        <v>29</v>
      </c>
      <c r="I71" s="198"/>
      <c r="J71" s="198"/>
      <c r="K71" s="198"/>
      <c r="L71" s="187"/>
      <c r="M71" s="187"/>
      <c r="N71" s="187"/>
    </row>
    <row r="72" spans="1:14" s="49" customFormat="1" ht="30" customHeight="1" x14ac:dyDescent="0.2">
      <c r="A72" s="106">
        <v>69</v>
      </c>
      <c r="B72" s="107" t="str">
        <f t="shared" si="1"/>
        <v>YÜKSEK-</v>
      </c>
      <c r="C72" s="108"/>
      <c r="D72" s="108"/>
      <c r="E72" s="109"/>
      <c r="F72" s="110"/>
      <c r="G72" s="111"/>
      <c r="H72" s="112" t="s">
        <v>29</v>
      </c>
      <c r="I72" s="198"/>
      <c r="J72" s="198"/>
      <c r="K72" s="198"/>
      <c r="L72" s="187"/>
      <c r="M72" s="187"/>
      <c r="N72" s="187"/>
    </row>
    <row r="73" spans="1:14" s="49" customFormat="1" ht="30" customHeight="1" x14ac:dyDescent="0.2">
      <c r="A73" s="106">
        <v>70</v>
      </c>
      <c r="B73" s="107" t="str">
        <f t="shared" si="1"/>
        <v>YÜKSEK-</v>
      </c>
      <c r="C73" s="108"/>
      <c r="D73" s="108"/>
      <c r="E73" s="109"/>
      <c r="F73" s="110"/>
      <c r="G73" s="111"/>
      <c r="H73" s="112" t="s">
        <v>29</v>
      </c>
      <c r="I73" s="198"/>
      <c r="J73" s="198"/>
      <c r="K73" s="198"/>
      <c r="L73" s="187"/>
      <c r="M73" s="187"/>
      <c r="N73" s="187"/>
    </row>
    <row r="74" spans="1:14" s="49" customFormat="1" ht="30" customHeight="1" x14ac:dyDescent="0.2">
      <c r="A74" s="106">
        <v>71</v>
      </c>
      <c r="B74" s="107" t="str">
        <f t="shared" si="1"/>
        <v>YÜKSEK-</v>
      </c>
      <c r="C74" s="108"/>
      <c r="D74" s="108"/>
      <c r="E74" s="109"/>
      <c r="F74" s="110"/>
      <c r="G74" s="111"/>
      <c r="H74" s="112" t="s">
        <v>29</v>
      </c>
      <c r="I74" s="198"/>
      <c r="J74" s="198"/>
      <c r="K74" s="198"/>
      <c r="L74" s="187"/>
      <c r="M74" s="187"/>
      <c r="N74" s="187"/>
    </row>
    <row r="75" spans="1:14" s="49" customFormat="1" ht="30" customHeight="1" x14ac:dyDescent="0.2">
      <c r="A75" s="106">
        <v>72</v>
      </c>
      <c r="B75" s="107" t="str">
        <f t="shared" si="1"/>
        <v>YÜKSEK-</v>
      </c>
      <c r="C75" s="108"/>
      <c r="D75" s="108"/>
      <c r="E75" s="109"/>
      <c r="F75" s="110"/>
      <c r="G75" s="111"/>
      <c r="H75" s="112" t="s">
        <v>29</v>
      </c>
      <c r="I75" s="198"/>
      <c r="J75" s="198"/>
      <c r="K75" s="198"/>
      <c r="L75" s="187"/>
      <c r="M75" s="187"/>
      <c r="N75" s="187"/>
    </row>
    <row r="76" spans="1:14" s="49" customFormat="1" ht="30" customHeight="1" x14ac:dyDescent="0.2">
      <c r="A76" s="106">
        <v>73</v>
      </c>
      <c r="B76" s="107" t="str">
        <f t="shared" si="1"/>
        <v>YÜKSEK-</v>
      </c>
      <c r="C76" s="108"/>
      <c r="D76" s="108"/>
      <c r="E76" s="109"/>
      <c r="F76" s="110"/>
      <c r="G76" s="111"/>
      <c r="H76" s="112" t="s">
        <v>29</v>
      </c>
      <c r="I76" s="198"/>
      <c r="J76" s="198"/>
      <c r="K76" s="198"/>
      <c r="L76" s="187"/>
      <c r="M76" s="187"/>
      <c r="N76" s="187"/>
    </row>
    <row r="77" spans="1:14" s="49" customFormat="1" ht="30" customHeight="1" x14ac:dyDescent="0.2">
      <c r="A77" s="106">
        <v>74</v>
      </c>
      <c r="B77" s="107" t="str">
        <f t="shared" si="1"/>
        <v>YÜKSEK-</v>
      </c>
      <c r="C77" s="108"/>
      <c r="D77" s="108"/>
      <c r="E77" s="109"/>
      <c r="F77" s="110"/>
      <c r="G77" s="111"/>
      <c r="H77" s="112" t="s">
        <v>29</v>
      </c>
      <c r="I77" s="198"/>
      <c r="J77" s="198"/>
      <c r="K77" s="198"/>
      <c r="L77" s="187"/>
      <c r="M77" s="187"/>
      <c r="N77" s="187"/>
    </row>
    <row r="78" spans="1:14" s="49" customFormat="1" ht="30" customHeight="1" x14ac:dyDescent="0.2">
      <c r="A78" s="106">
        <v>75</v>
      </c>
      <c r="B78" s="107" t="str">
        <f t="shared" si="1"/>
        <v>YÜKSEK-</v>
      </c>
      <c r="C78" s="108"/>
      <c r="D78" s="108"/>
      <c r="E78" s="109"/>
      <c r="F78" s="110"/>
      <c r="G78" s="111"/>
      <c r="H78" s="112" t="s">
        <v>29</v>
      </c>
      <c r="I78" s="198"/>
      <c r="J78" s="198"/>
      <c r="K78" s="198"/>
      <c r="L78" s="187"/>
      <c r="M78" s="187"/>
      <c r="N78" s="187"/>
    </row>
    <row r="79" spans="1:14" s="49" customFormat="1" ht="30" customHeight="1" x14ac:dyDescent="0.2">
      <c r="A79" s="106">
        <v>76</v>
      </c>
      <c r="B79" s="107" t="str">
        <f t="shared" si="1"/>
        <v>YÜKSEK-</v>
      </c>
      <c r="C79" s="108"/>
      <c r="D79" s="108"/>
      <c r="E79" s="109"/>
      <c r="F79" s="110"/>
      <c r="G79" s="111"/>
      <c r="H79" s="112" t="s">
        <v>29</v>
      </c>
      <c r="I79" s="198"/>
      <c r="J79" s="198"/>
      <c r="K79" s="198"/>
      <c r="L79" s="187"/>
      <c r="M79" s="187"/>
      <c r="N79" s="187"/>
    </row>
    <row r="80" spans="1:14" s="49" customFormat="1" ht="30" customHeight="1" x14ac:dyDescent="0.2">
      <c r="A80" s="106">
        <v>77</v>
      </c>
      <c r="B80" s="107" t="str">
        <f t="shared" si="1"/>
        <v>YÜKSEK-</v>
      </c>
      <c r="C80" s="108"/>
      <c r="D80" s="108"/>
      <c r="E80" s="109"/>
      <c r="F80" s="110"/>
      <c r="G80" s="111"/>
      <c r="H80" s="112" t="s">
        <v>29</v>
      </c>
      <c r="I80" s="198"/>
      <c r="J80" s="198"/>
      <c r="K80" s="198"/>
      <c r="L80" s="187"/>
      <c r="M80" s="187"/>
      <c r="N80" s="187"/>
    </row>
    <row r="81" spans="1:14" s="49" customFormat="1" ht="30" customHeight="1" x14ac:dyDescent="0.2">
      <c r="A81" s="106">
        <v>78</v>
      </c>
      <c r="B81" s="107" t="str">
        <f t="shared" si="1"/>
        <v>YÜKSEK-</v>
      </c>
      <c r="C81" s="108"/>
      <c r="D81" s="108"/>
      <c r="E81" s="109"/>
      <c r="F81" s="110"/>
      <c r="G81" s="111"/>
      <c r="H81" s="112" t="s">
        <v>29</v>
      </c>
      <c r="I81" s="198"/>
      <c r="J81" s="198"/>
      <c r="K81" s="198"/>
      <c r="L81" s="187"/>
      <c r="M81" s="187"/>
      <c r="N81" s="187"/>
    </row>
    <row r="82" spans="1:14" s="49" customFormat="1" ht="30" customHeight="1" x14ac:dyDescent="0.2">
      <c r="A82" s="106">
        <v>79</v>
      </c>
      <c r="B82" s="107" t="str">
        <f t="shared" si="1"/>
        <v>YÜKSEK-</v>
      </c>
      <c r="C82" s="108"/>
      <c r="D82" s="108"/>
      <c r="E82" s="109"/>
      <c r="F82" s="110"/>
      <c r="G82" s="111"/>
      <c r="H82" s="112" t="s">
        <v>29</v>
      </c>
      <c r="I82" s="198"/>
      <c r="J82" s="198"/>
      <c r="K82" s="198"/>
      <c r="L82" s="187"/>
      <c r="M82" s="187"/>
      <c r="N82" s="187"/>
    </row>
    <row r="83" spans="1:14" s="49" customFormat="1" ht="30" customHeight="1" x14ac:dyDescent="0.2">
      <c r="A83" s="106">
        <v>80</v>
      </c>
      <c r="B83" s="107" t="str">
        <f t="shared" si="1"/>
        <v>YÜKSEK-</v>
      </c>
      <c r="C83" s="108"/>
      <c r="D83" s="108"/>
      <c r="E83" s="109"/>
      <c r="F83" s="110"/>
      <c r="G83" s="111"/>
      <c r="H83" s="112" t="s">
        <v>29</v>
      </c>
      <c r="I83" s="198"/>
      <c r="J83" s="198"/>
      <c r="K83" s="198"/>
      <c r="L83" s="187"/>
      <c r="M83" s="187"/>
      <c r="N83" s="187"/>
    </row>
  </sheetData>
  <autoFilter ref="A3:N83"/>
  <mergeCells count="3">
    <mergeCell ref="A1:N1"/>
    <mergeCell ref="A2:F2"/>
    <mergeCell ref="I2:N2"/>
  </mergeCells>
  <phoneticPr fontId="0" type="noConversion"/>
  <printOptions horizontalCentered="1"/>
  <pageMargins left="0" right="0" top="0.19685039370078741" bottom="0" header="0" footer="0"/>
  <pageSetup paperSize="9" scale="47" orientation="portrait" horizontalDpi="300" verticalDpi="300" r:id="rId1"/>
  <headerFooter alignWithMargins="0"/>
  <ignoredErrors>
    <ignoredError sqref="I2 A1:N1 A2:H2 J2:N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197"/>
  <sheetViews>
    <sheetView tabSelected="1" view="pageBreakPreview" zoomScale="55" zoomScaleNormal="100" zoomScaleSheetLayoutView="55" workbookViewId="0">
      <selection activeCell="P21" sqref="P21"/>
    </sheetView>
  </sheetViews>
  <sheetFormatPr defaultColWidth="9.140625" defaultRowHeight="12.75" x14ac:dyDescent="0.2"/>
  <cols>
    <col min="1" max="1" width="10.7109375" style="188" bestFit="1" customWidth="1"/>
    <col min="2" max="2" width="16.42578125" style="188" hidden="1" customWidth="1"/>
    <col min="3" max="3" width="12.7109375" style="188" customWidth="1"/>
    <col min="4" max="4" width="16.7109375" style="188" customWidth="1"/>
    <col min="5" max="5" width="36.7109375" style="188" customWidth="1"/>
    <col min="6" max="6" width="24.7109375" style="188" customWidth="1"/>
    <col min="7" max="7" width="10.7109375" style="188" customWidth="1"/>
    <col min="8" max="8" width="4.7109375" style="188" customWidth="1"/>
    <col min="9" max="9" width="11.140625" style="188" bestFit="1" customWidth="1"/>
    <col min="10" max="10" width="19.140625" style="188" hidden="1" customWidth="1"/>
    <col min="11" max="11" width="12.7109375" style="188" customWidth="1"/>
    <col min="12" max="12" width="16.7109375" style="188" customWidth="1"/>
    <col min="13" max="13" width="36.7109375" style="188" customWidth="1"/>
    <col min="14" max="14" width="24.7109375" style="188" customWidth="1"/>
    <col min="15" max="15" width="10.7109375" style="188" customWidth="1"/>
    <col min="16" max="16384" width="9.140625" style="188"/>
  </cols>
  <sheetData>
    <row r="1" spans="1:15" ht="30" customHeight="1" x14ac:dyDescent="0.2">
      <c r="A1" s="260" t="str">
        <f>('YARIŞMA BİLGİLERİ'!A2)</f>
        <v>Türkiye Atletizm Federasyonu</v>
      </c>
      <c r="B1" s="260"/>
      <c r="C1" s="260"/>
      <c r="D1" s="260"/>
      <c r="E1" s="260"/>
      <c r="F1" s="260"/>
      <c r="G1" s="260"/>
      <c r="H1" s="260"/>
      <c r="I1" s="260"/>
      <c r="J1" s="260"/>
      <c r="K1" s="260"/>
      <c r="L1" s="260"/>
      <c r="M1" s="260"/>
      <c r="N1" s="260"/>
      <c r="O1" s="260"/>
    </row>
    <row r="2" spans="1:15" ht="30" customHeight="1" x14ac:dyDescent="0.2">
      <c r="A2" s="261" t="str">
        <f>'YARIŞMA BİLGİLERİ'!F19</f>
        <v>Olimpik Deneme</v>
      </c>
      <c r="B2" s="261"/>
      <c r="C2" s="261"/>
      <c r="D2" s="261"/>
      <c r="E2" s="261"/>
      <c r="F2" s="261"/>
      <c r="G2" s="261"/>
      <c r="H2" s="261"/>
      <c r="I2" s="261"/>
      <c r="J2" s="261"/>
      <c r="K2" s="261"/>
      <c r="L2" s="261"/>
      <c r="M2" s="261"/>
      <c r="N2" s="261"/>
      <c r="O2" s="261"/>
    </row>
    <row r="3" spans="1:15" ht="30" customHeight="1" x14ac:dyDescent="0.2">
      <c r="A3" s="263" t="str">
        <f>'YARIŞMA BİLGİLERİ'!F21</f>
        <v>Büyük Erkekler</v>
      </c>
      <c r="B3" s="263"/>
      <c r="C3" s="263"/>
      <c r="D3" s="263"/>
      <c r="E3" s="263"/>
      <c r="F3" s="263"/>
      <c r="G3" s="263"/>
      <c r="H3" s="263"/>
      <c r="I3" s="262" t="s">
        <v>137</v>
      </c>
      <c r="J3" s="262"/>
      <c r="K3" s="262"/>
      <c r="L3" s="262"/>
      <c r="M3" s="262"/>
      <c r="N3" s="262"/>
      <c r="O3" s="262"/>
    </row>
    <row r="4" spans="1:15" ht="29.45" customHeight="1" x14ac:dyDescent="0.2">
      <c r="A4" s="259" t="s">
        <v>252</v>
      </c>
      <c r="B4" s="259"/>
      <c r="C4" s="259"/>
      <c r="D4" s="259"/>
      <c r="E4" s="259"/>
      <c r="F4" s="259"/>
      <c r="G4" s="259"/>
      <c r="I4" s="259" t="s">
        <v>93</v>
      </c>
      <c r="J4" s="259"/>
      <c r="K4" s="259"/>
      <c r="L4" s="259"/>
      <c r="M4" s="259"/>
      <c r="N4" s="259"/>
      <c r="O4" s="259"/>
    </row>
    <row r="5" spans="1:15" ht="29.45" customHeight="1" x14ac:dyDescent="0.2">
      <c r="A5" s="192" t="s">
        <v>100</v>
      </c>
      <c r="B5" s="192" t="s">
        <v>32</v>
      </c>
      <c r="C5" s="192" t="s">
        <v>31</v>
      </c>
      <c r="D5" s="193" t="s">
        <v>12</v>
      </c>
      <c r="E5" s="192" t="s">
        <v>13</v>
      </c>
      <c r="F5" s="192" t="s">
        <v>97</v>
      </c>
      <c r="G5" s="192" t="s">
        <v>91</v>
      </c>
      <c r="I5" s="194" t="s">
        <v>11</v>
      </c>
      <c r="J5" s="194" t="s">
        <v>32</v>
      </c>
      <c r="K5" s="194" t="s">
        <v>31</v>
      </c>
      <c r="L5" s="195" t="s">
        <v>12</v>
      </c>
      <c r="M5" s="194" t="s">
        <v>13</v>
      </c>
      <c r="N5" s="194" t="s">
        <v>97</v>
      </c>
      <c r="O5" s="194" t="s">
        <v>91</v>
      </c>
    </row>
    <row r="6" spans="1:15" ht="29.45" customHeight="1" x14ac:dyDescent="0.2">
      <c r="A6" s="87">
        <v>1</v>
      </c>
      <c r="B6" s="88" t="s">
        <v>138</v>
      </c>
      <c r="C6" s="89">
        <f>IF(ISERROR(VLOOKUP(B6,'KAYIT LİSTESİ'!$B$4:$H$83,2,0)),"",(VLOOKUP(B6,'KAYIT LİSTESİ'!$B$4:$H$83,2,0)))</f>
        <v>85</v>
      </c>
      <c r="D6" s="90">
        <f>IF(ISERROR(VLOOKUP(B6,'KAYIT LİSTESİ'!$B$4:$H$83,4,0)),"",(VLOOKUP(B6,'KAYIT LİSTESİ'!$B$4:$H$83,4,0)))</f>
        <v>38559</v>
      </c>
      <c r="E6" s="91" t="str">
        <f>IF(ISERROR(VLOOKUP(B6,'KAYIT LİSTESİ'!$B$4:$H$83,5,0)),"",(VLOOKUP(B6,'KAYIT LİSTESİ'!$B$4:$H$83,5,0)))</f>
        <v>BİLAL DURUL</v>
      </c>
      <c r="F6" s="91" t="str">
        <f>IF(ISERROR(VLOOKUP(B6,'KAYIT LİSTESİ'!$B$4:$H$83,6,0)),"",(VLOOKUP(B6,'KAYIT LİSTESİ'!$B$4:$H$83,6,0)))</f>
        <v>İSTANBUL</v>
      </c>
      <c r="G6" s="87"/>
      <c r="I6" s="87">
        <v>1</v>
      </c>
      <c r="J6" s="88" t="s">
        <v>66</v>
      </c>
      <c r="K6" s="98">
        <f>IF(ISERROR(VLOOKUP(J6,'KAYIT LİSTESİ'!$B$4:$H$83,2,0)),"",(VLOOKUP(J6,'KAYIT LİSTESİ'!$B$4:$H$83,2,0)))</f>
        <v>33</v>
      </c>
      <c r="L6" s="99" t="str">
        <f>IF(ISERROR(VLOOKUP(J6,'KAYIT LİSTESİ'!$B$4:$H$83,4,0)),"",(VLOOKUP(J6,'KAYIT LİSTESİ'!$B$4:$H$83,4,0)))</f>
        <v>13.08.2004</v>
      </c>
      <c r="M6" s="92" t="str">
        <f>IF(ISERROR(VLOOKUP(J6,'KAYIT LİSTESİ'!$B$4:$H$83,5,0)),"",(VLOOKUP(J6,'KAYIT LİSTESİ'!$B$4:$H$83,5,0)))</f>
        <v>GÖKDENİZ GENCELMEZ</v>
      </c>
      <c r="N6" s="100" t="str">
        <f>IF(ISERROR(VLOOKUP(J6,'KAYIT LİSTESİ'!$B$4:$H$83,6,0)),"",(VLOOKUP(J6,'KAYIT LİSTESİ'!$B$4:$H$83,6,0)))</f>
        <v>İZMİR</v>
      </c>
      <c r="O6" s="101"/>
    </row>
    <row r="7" spans="1:15" ht="29.45" customHeight="1" x14ac:dyDescent="0.2">
      <c r="A7" s="87">
        <v>2</v>
      </c>
      <c r="B7" s="88" t="s">
        <v>139</v>
      </c>
      <c r="C7" s="89">
        <f>IF(ISERROR(VLOOKUP(B7,'KAYIT LİSTESİ'!$B$4:$H$83,2,0)),"",(VLOOKUP(B7,'KAYIT LİSTESİ'!$B$4:$H$83,2,0)))</f>
        <v>35</v>
      </c>
      <c r="D7" s="90" t="str">
        <f>IF(ISERROR(VLOOKUP(B7,'KAYIT LİSTESİ'!$B$4:$H$83,4,0)),"",(VLOOKUP(B7,'KAYIT LİSTESİ'!$B$4:$H$83,4,0)))</f>
        <v>05.05.2004</v>
      </c>
      <c r="E7" s="91" t="str">
        <f>IF(ISERROR(VLOOKUP(B7,'KAYIT LİSTESİ'!$B$4:$H$83,5,0)),"",(VLOOKUP(B7,'KAYIT LİSTESİ'!$B$4:$H$83,5,0)))</f>
        <v>HAKKI BURAK YILMAZ</v>
      </c>
      <c r="F7" s="91" t="str">
        <f>IF(ISERROR(VLOOKUP(B7,'KAYIT LİSTESİ'!$B$4:$H$83,6,0)),"",(VLOOKUP(B7,'KAYIT LİSTESİ'!$B$4:$H$83,6,0)))</f>
        <v>BURSA</v>
      </c>
      <c r="G7" s="87"/>
      <c r="I7" s="87">
        <v>2</v>
      </c>
      <c r="J7" s="88" t="s">
        <v>67</v>
      </c>
      <c r="K7" s="98">
        <f>IF(ISERROR(VLOOKUP(J7,'KAYIT LİSTESİ'!$B$4:$H$83,2,0)),"",(VLOOKUP(J7,'KAYIT LİSTESİ'!$B$4:$H$83,2,0)))</f>
        <v>31</v>
      </c>
      <c r="L7" s="99" t="str">
        <f>IF(ISERROR(VLOOKUP(J7,'KAYIT LİSTESİ'!$B$4:$H$83,4,0)),"",(VLOOKUP(J7,'KAYIT LİSTESİ'!$B$4:$H$83,4,0)))</f>
        <v>06.07.2006</v>
      </c>
      <c r="M7" s="92" t="str">
        <f>IF(ISERROR(VLOOKUP(J7,'KAYIT LİSTESİ'!$B$4:$H$83,5,0)),"",(VLOOKUP(J7,'KAYIT LİSTESİ'!$B$4:$H$83,5,0)))</f>
        <v>LUKA BOSKOVIC</v>
      </c>
      <c r="N7" s="100" t="str">
        <f>IF(ISERROR(VLOOKUP(J7,'KAYIT LİSTESİ'!$B$4:$H$83,6,0)),"",(VLOOKUP(J7,'KAYIT LİSTESİ'!$B$4:$H$83,6,0)))</f>
        <v>SRB</v>
      </c>
      <c r="O7" s="101"/>
    </row>
    <row r="8" spans="1:15" ht="29.45" customHeight="1" x14ac:dyDescent="0.2">
      <c r="A8" s="87">
        <v>3</v>
      </c>
      <c r="B8" s="88" t="s">
        <v>140</v>
      </c>
      <c r="C8" s="89">
        <f>IF(ISERROR(VLOOKUP(B8,'KAYIT LİSTESİ'!$B$4:$H$83,2,0)),"",(VLOOKUP(B8,'KAYIT LİSTESİ'!$B$4:$H$83,2,0)))</f>
        <v>36</v>
      </c>
      <c r="D8" s="90" t="str">
        <f>IF(ISERROR(VLOOKUP(B8,'KAYIT LİSTESİ'!$B$4:$H$83,4,0)),"",(VLOOKUP(B8,'KAYIT LİSTESİ'!$B$4:$H$83,4,0)))</f>
        <v>04.06.2000</v>
      </c>
      <c r="E8" s="91" t="str">
        <f>IF(ISERROR(VLOOKUP(B8,'KAYIT LİSTESİ'!$B$4:$H$83,5,0)),"",(VLOOKUP(B8,'KAYIT LİSTESİ'!$B$4:$H$83,5,0)))</f>
        <v>ANDREAS PANTAZIS</v>
      </c>
      <c r="F8" s="91" t="str">
        <f>IF(ISERROR(VLOOKUP(B8,'KAYIT LİSTESİ'!$B$4:$H$83,6,0)),"",(VLOOKUP(B8,'KAYIT LİSTESİ'!$B$4:$H$83,6,0)))</f>
        <v>GRE</v>
      </c>
      <c r="G8" s="87"/>
      <c r="I8" s="87">
        <v>3</v>
      </c>
      <c r="J8" s="88" t="s">
        <v>68</v>
      </c>
      <c r="K8" s="98">
        <f>IF(ISERROR(VLOOKUP(J8,'KAYIT LİSTESİ'!$B$4:$H$83,2,0)),"",(VLOOKUP(J8,'KAYIT LİSTESİ'!$B$4:$H$83,2,0)))</f>
        <v>32</v>
      </c>
      <c r="L8" s="99" t="str">
        <f>IF(ISERROR(VLOOKUP(J8,'KAYIT LİSTESİ'!$B$4:$H$83,4,0)),"",(VLOOKUP(J8,'KAYIT LİSTESİ'!$B$4:$H$83,4,0)))</f>
        <v>03.02.1998</v>
      </c>
      <c r="M8" s="92" t="str">
        <f>IF(ISERROR(VLOOKUP(J8,'KAYIT LİSTESİ'!$B$4:$H$83,5,0)),"",(VLOOKUP(J8,'KAYIT LİSTESİ'!$B$4:$H$83,5,0)))</f>
        <v>NEMANJA MATIJASEVIC</v>
      </c>
      <c r="N8" s="100" t="str">
        <f>IF(ISERROR(VLOOKUP(J8,'KAYIT LİSTESİ'!$B$4:$H$83,6,0)),"",(VLOOKUP(J8,'KAYIT LİSTESİ'!$B$4:$H$83,6,0)))</f>
        <v>SRB</v>
      </c>
      <c r="O8" s="101"/>
    </row>
    <row r="9" spans="1:15" ht="29.45" customHeight="1" x14ac:dyDescent="0.2">
      <c r="A9" s="87">
        <v>4</v>
      </c>
      <c r="B9" s="88" t="s">
        <v>141</v>
      </c>
      <c r="C9" s="89">
        <f>IF(ISERROR(VLOOKUP(B9,'KAYIT LİSTESİ'!$B$4:$H$83,2,0)),"",(VLOOKUP(B9,'KAYIT LİSTESİ'!$B$4:$H$83,2,0)))</f>
        <v>34</v>
      </c>
      <c r="D9" s="90" t="str">
        <f>IF(ISERROR(VLOOKUP(B9,'KAYIT LİSTESİ'!$B$4:$H$83,4,0)),"",(VLOOKUP(B9,'KAYIT LİSTESİ'!$B$4:$H$83,4,0)))</f>
        <v>24.02.1997</v>
      </c>
      <c r="E9" s="91" t="str">
        <f>IF(ISERROR(VLOOKUP(B9,'KAYIT LİSTESİ'!$B$4:$H$83,5,0)),"",(VLOOKUP(B9,'KAYIT LİSTESİ'!$B$4:$H$83,5,0)))</f>
        <v>NECATİ ER</v>
      </c>
      <c r="F9" s="91" t="str">
        <f>IF(ISERROR(VLOOKUP(B9,'KAYIT LİSTESİ'!$B$4:$H$83,6,0)),"",(VLOOKUP(B9,'KAYIT LİSTESİ'!$B$4:$H$83,6,0)))</f>
        <v>İSTANBUL</v>
      </c>
      <c r="G9" s="87"/>
      <c r="I9" s="87">
        <v>4</v>
      </c>
      <c r="J9" s="88" t="s">
        <v>69</v>
      </c>
      <c r="K9" s="98">
        <f>IF(ISERROR(VLOOKUP(J9,'KAYIT LİSTESİ'!$B$4:$H$83,2,0)),"",(VLOOKUP(J9,'KAYIT LİSTESİ'!$B$4:$H$83,2,0)))</f>
        <v>30</v>
      </c>
      <c r="L9" s="99" t="str">
        <f>IF(ISERROR(VLOOKUP(J9,'KAYIT LİSTESİ'!$B$4:$H$83,4,0)),"",(VLOOKUP(J9,'KAYIT LİSTESİ'!$B$4:$H$83,4,0)))</f>
        <v>01.01.2001</v>
      </c>
      <c r="M9" s="92" t="str">
        <f>IF(ISERROR(VLOOKUP(J9,'KAYIT LİSTESİ'!$B$4:$H$83,5,0)),"",(VLOOKUP(J9,'KAYIT LİSTESİ'!$B$4:$H$83,5,0)))</f>
        <v>BATUHAN ÇAKIR</v>
      </c>
      <c r="N9" s="100" t="str">
        <f>IF(ISERROR(VLOOKUP(J9,'KAYIT LİSTESİ'!$B$4:$H$83,6,0)),"",(VLOOKUP(J9,'KAYIT LİSTESİ'!$B$4:$H$83,6,0)))</f>
        <v>İSTANBUL</v>
      </c>
      <c r="O9" s="101"/>
    </row>
    <row r="10" spans="1:15" ht="29.45" customHeight="1" x14ac:dyDescent="0.2">
      <c r="A10" s="87">
        <v>5</v>
      </c>
      <c r="B10" s="88" t="s">
        <v>142</v>
      </c>
      <c r="C10" s="89" t="str">
        <f>IF(ISERROR(VLOOKUP(B10,'KAYIT LİSTESİ'!$B$4:$H$83,2,0)),"",(VLOOKUP(B10,'KAYIT LİSTESİ'!$B$4:$H$83,2,0)))</f>
        <v/>
      </c>
      <c r="D10" s="90" t="str">
        <f>IF(ISERROR(VLOOKUP(B10,'KAYIT LİSTESİ'!$B$4:$H$83,4,0)),"",(VLOOKUP(B10,'KAYIT LİSTESİ'!$B$4:$H$83,4,0)))</f>
        <v/>
      </c>
      <c r="E10" s="91" t="str">
        <f>IF(ISERROR(VLOOKUP(B10,'KAYIT LİSTESİ'!$B$4:$H$83,5,0)),"",(VLOOKUP(B10,'KAYIT LİSTESİ'!$B$4:$H$83,5,0)))</f>
        <v/>
      </c>
      <c r="F10" s="91" t="str">
        <f>IF(ISERROR(VLOOKUP(B10,'KAYIT LİSTESİ'!$B$4:$H$83,6,0)),"",(VLOOKUP(B10,'KAYIT LİSTESİ'!$B$4:$H$83,6,0)))</f>
        <v/>
      </c>
      <c r="G10" s="87"/>
      <c r="I10" s="87">
        <v>5</v>
      </c>
      <c r="J10" s="88" t="s">
        <v>70</v>
      </c>
      <c r="K10" s="98">
        <f>IF(ISERROR(VLOOKUP(J10,'KAYIT LİSTESİ'!$B$4:$H$83,2,0)),"",(VLOOKUP(J10,'KAYIT LİSTESİ'!$B$4:$H$83,2,0)))</f>
        <v>83</v>
      </c>
      <c r="L10" s="99">
        <f>IF(ISERROR(VLOOKUP(J10,'KAYIT LİSTESİ'!$B$4:$H$83,4,0)),"",(VLOOKUP(J10,'KAYIT LİSTESİ'!$B$4:$H$83,4,0)))</f>
        <v>38089</v>
      </c>
      <c r="M10" s="92" t="str">
        <f>IF(ISERROR(VLOOKUP(J10,'KAYIT LİSTESİ'!$B$4:$H$83,5,0)),"",(VLOOKUP(J10,'KAYIT LİSTESİ'!$B$4:$H$83,5,0)))</f>
        <v>MARKO BRASOVIC</v>
      </c>
      <c r="N10" s="100" t="str">
        <f>IF(ISERROR(VLOOKUP(J10,'KAYIT LİSTESİ'!$B$4:$H$83,6,0)),"",(VLOOKUP(J10,'KAYIT LİSTESİ'!$B$4:$H$83,6,0)))</f>
        <v>SRB</v>
      </c>
      <c r="O10" s="101"/>
    </row>
    <row r="11" spans="1:15" ht="29.45" customHeight="1" x14ac:dyDescent="0.2">
      <c r="A11" s="87">
        <v>6</v>
      </c>
      <c r="B11" s="88" t="s">
        <v>143</v>
      </c>
      <c r="C11" s="89" t="str">
        <f>IF(ISERROR(VLOOKUP(B11,'KAYIT LİSTESİ'!$B$4:$H$83,2,0)),"",(VLOOKUP(B11,'KAYIT LİSTESİ'!$B$4:$H$83,2,0)))</f>
        <v/>
      </c>
      <c r="D11" s="90" t="str">
        <f>IF(ISERROR(VLOOKUP(B11,'KAYIT LİSTESİ'!$B$4:$H$83,4,0)),"",(VLOOKUP(B11,'KAYIT LİSTESİ'!$B$4:$H$83,4,0)))</f>
        <v/>
      </c>
      <c r="E11" s="91" t="str">
        <f>IF(ISERROR(VLOOKUP(B11,'KAYIT LİSTESİ'!$B$4:$H$83,5,0)),"",(VLOOKUP(B11,'KAYIT LİSTESİ'!$B$4:$H$83,5,0)))</f>
        <v/>
      </c>
      <c r="F11" s="91" t="str">
        <f>IF(ISERROR(VLOOKUP(B11,'KAYIT LİSTESİ'!$B$4:$H$83,6,0)),"",(VLOOKUP(B11,'KAYIT LİSTESİ'!$B$4:$H$83,6,0)))</f>
        <v/>
      </c>
      <c r="G11" s="87"/>
      <c r="I11" s="87">
        <v>6</v>
      </c>
      <c r="J11" s="88" t="s">
        <v>71</v>
      </c>
      <c r="K11" s="98">
        <f>IF(ISERROR(VLOOKUP(J11,'KAYIT LİSTESİ'!$B$4:$H$83,2,0)),"",(VLOOKUP(J11,'KAYIT LİSTESİ'!$B$4:$H$83,2,0)))</f>
        <v>29</v>
      </c>
      <c r="L11" s="99" t="str">
        <f>IF(ISERROR(VLOOKUP(J11,'KAYIT LİSTESİ'!$B$4:$H$83,4,0)),"",(VLOOKUP(J11,'KAYIT LİSTESİ'!$B$4:$H$83,4,0)))</f>
        <v>06.04.1992</v>
      </c>
      <c r="M11" s="92" t="str">
        <f>IF(ISERROR(VLOOKUP(J11,'KAYIT LİSTESİ'!$B$4:$H$83,5,0)),"",(VLOOKUP(J11,'KAYIT LİSTESİ'!$B$4:$H$83,5,0)))</f>
        <v>ALPER KULAKSIZ</v>
      </c>
      <c r="N11" s="100" t="str">
        <f>IF(ISERROR(VLOOKUP(J11,'KAYIT LİSTESİ'!$B$4:$H$83,6,0)),"",(VLOOKUP(J11,'KAYIT LİSTESİ'!$B$4:$H$83,6,0)))</f>
        <v>İSTANBUL</v>
      </c>
      <c r="O11" s="101"/>
    </row>
    <row r="12" spans="1:15" ht="29.45" customHeight="1" x14ac:dyDescent="0.2">
      <c r="A12" s="87">
        <v>7</v>
      </c>
      <c r="B12" s="88" t="s">
        <v>144</v>
      </c>
      <c r="C12" s="89" t="str">
        <f>IF(ISERROR(VLOOKUP(B12,'KAYIT LİSTESİ'!$B$4:$H$83,2,0)),"",(VLOOKUP(B12,'KAYIT LİSTESİ'!$B$4:$H$83,2,0)))</f>
        <v/>
      </c>
      <c r="D12" s="90" t="str">
        <f>IF(ISERROR(VLOOKUP(B12,'KAYIT LİSTESİ'!$B$4:$H$83,4,0)),"",(VLOOKUP(B12,'KAYIT LİSTESİ'!$B$4:$H$83,4,0)))</f>
        <v/>
      </c>
      <c r="E12" s="91" t="str">
        <f>IF(ISERROR(VLOOKUP(B12,'KAYIT LİSTESİ'!$B$4:$H$83,5,0)),"",(VLOOKUP(B12,'KAYIT LİSTESİ'!$B$4:$H$83,5,0)))</f>
        <v/>
      </c>
      <c r="F12" s="91" t="str">
        <f>IF(ISERROR(VLOOKUP(B12,'KAYIT LİSTESİ'!$B$4:$H$83,6,0)),"",(VLOOKUP(B12,'KAYIT LİSTESİ'!$B$4:$H$83,6,0)))</f>
        <v/>
      </c>
      <c r="G12" s="87"/>
      <c r="I12" s="87">
        <v>7</v>
      </c>
      <c r="J12" s="88" t="s">
        <v>72</v>
      </c>
      <c r="K12" s="98" t="str">
        <f>IF(ISERROR(VLOOKUP(J12,'KAYIT LİSTESİ'!$B$4:$H$83,2,0)),"",(VLOOKUP(J12,'KAYIT LİSTESİ'!$B$4:$H$83,2,0)))</f>
        <v/>
      </c>
      <c r="L12" s="99" t="str">
        <f>IF(ISERROR(VLOOKUP(J12,'KAYIT LİSTESİ'!$B$4:$H$83,4,0)),"",(VLOOKUP(J12,'KAYIT LİSTESİ'!$B$4:$H$83,4,0)))</f>
        <v/>
      </c>
      <c r="M12" s="92" t="str">
        <f>IF(ISERROR(VLOOKUP(J12,'KAYIT LİSTESİ'!$B$4:$H$83,5,0)),"",(VLOOKUP(J12,'KAYIT LİSTESİ'!$B$4:$H$83,5,0)))</f>
        <v/>
      </c>
      <c r="N12" s="100" t="str">
        <f>IF(ISERROR(VLOOKUP(J12,'KAYIT LİSTESİ'!$B$4:$H$83,6,0)),"",(VLOOKUP(J12,'KAYIT LİSTESİ'!$B$4:$H$83,6,0)))</f>
        <v/>
      </c>
      <c r="O12" s="101"/>
    </row>
    <row r="13" spans="1:15" ht="29.45" customHeight="1" x14ac:dyDescent="0.2">
      <c r="A13" s="87">
        <v>8</v>
      </c>
      <c r="B13" s="88" t="s">
        <v>145</v>
      </c>
      <c r="C13" s="89" t="str">
        <f>IF(ISERROR(VLOOKUP(B13,'KAYIT LİSTESİ'!$B$4:$H$83,2,0)),"",(VLOOKUP(B13,'KAYIT LİSTESİ'!$B$4:$H$83,2,0)))</f>
        <v/>
      </c>
      <c r="D13" s="90" t="str">
        <f>IF(ISERROR(VLOOKUP(B13,'KAYIT LİSTESİ'!$B$4:$H$83,4,0)),"",(VLOOKUP(B13,'KAYIT LİSTESİ'!$B$4:$H$83,4,0)))</f>
        <v/>
      </c>
      <c r="E13" s="91" t="str">
        <f>IF(ISERROR(VLOOKUP(B13,'KAYIT LİSTESİ'!$B$4:$H$83,5,0)),"",(VLOOKUP(B13,'KAYIT LİSTESİ'!$B$4:$H$83,5,0)))</f>
        <v/>
      </c>
      <c r="F13" s="91" t="str">
        <f>IF(ISERROR(VLOOKUP(B13,'KAYIT LİSTESİ'!$B$4:$H$83,6,0)),"",(VLOOKUP(B13,'KAYIT LİSTESİ'!$B$4:$H$83,6,0)))</f>
        <v/>
      </c>
      <c r="G13" s="87"/>
      <c r="I13" s="87">
        <v>8</v>
      </c>
      <c r="J13" s="88" t="s">
        <v>73</v>
      </c>
      <c r="K13" s="98" t="str">
        <f>IF(ISERROR(VLOOKUP(J13,'KAYIT LİSTESİ'!$B$4:$H$83,2,0)),"",(VLOOKUP(J13,'KAYIT LİSTESİ'!$B$4:$H$83,2,0)))</f>
        <v/>
      </c>
      <c r="L13" s="99" t="str">
        <f>IF(ISERROR(VLOOKUP(J13,'KAYIT LİSTESİ'!$B$4:$H$83,4,0)),"",(VLOOKUP(J13,'KAYIT LİSTESİ'!$B$4:$H$83,4,0)))</f>
        <v/>
      </c>
      <c r="M13" s="92" t="str">
        <f>IF(ISERROR(VLOOKUP(J13,'KAYIT LİSTESİ'!$B$4:$H$83,5,0)),"",(VLOOKUP(J13,'KAYIT LİSTESİ'!$B$4:$H$83,5,0)))</f>
        <v/>
      </c>
      <c r="N13" s="100" t="str">
        <f>IF(ISERROR(VLOOKUP(J13,'KAYIT LİSTESİ'!$B$4:$H$83,6,0)),"",(VLOOKUP(J13,'KAYIT LİSTESİ'!$B$4:$H$83,6,0)))</f>
        <v/>
      </c>
      <c r="O13" s="101"/>
    </row>
    <row r="14" spans="1:15" ht="29.45" customHeight="1" x14ac:dyDescent="0.2">
      <c r="I14" s="259" t="s">
        <v>92</v>
      </c>
      <c r="J14" s="259"/>
      <c r="K14" s="259"/>
      <c r="L14" s="259"/>
      <c r="M14" s="259"/>
      <c r="N14" s="259"/>
      <c r="O14" s="259"/>
    </row>
    <row r="15" spans="1:15" ht="29.45" customHeight="1" x14ac:dyDescent="0.2">
      <c r="I15" s="194" t="s">
        <v>11</v>
      </c>
      <c r="J15" s="194" t="s">
        <v>32</v>
      </c>
      <c r="K15" s="194" t="s">
        <v>31</v>
      </c>
      <c r="L15" s="195" t="s">
        <v>12</v>
      </c>
      <c r="M15" s="194" t="s">
        <v>13</v>
      </c>
      <c r="N15" s="194" t="s">
        <v>97</v>
      </c>
      <c r="O15" s="194" t="s">
        <v>91</v>
      </c>
    </row>
    <row r="16" spans="1:15" ht="29.45" customHeight="1" x14ac:dyDescent="0.2">
      <c r="I16" s="87">
        <v>1</v>
      </c>
      <c r="J16" s="88" t="s">
        <v>103</v>
      </c>
      <c r="K16" s="98">
        <f>IF(ISERROR(VLOOKUP(J16,'KAYIT LİSTESİ'!$B$4:$H$83,2,0)),"",(VLOOKUP(J16,'KAYIT LİSTESİ'!$B$4:$H$83,2,0)))</f>
        <v>38</v>
      </c>
      <c r="L16" s="99" t="str">
        <f>IF(ISERROR(VLOOKUP(J16,'KAYIT LİSTESİ'!$B$4:$H$83,4,0)),"",(VLOOKUP(J16,'KAYIT LİSTESİ'!$B$4:$H$83,4,0)))</f>
        <v>08.04.2004</v>
      </c>
      <c r="M16" s="100" t="str">
        <f>IF(ISERROR(VLOOKUP(J16,'KAYIT LİSTESİ'!$B$4:$H$83,5,0)),"",(VLOOKUP(J16,'KAYIT LİSTESİ'!$B$4:$H$83,5,0)))</f>
        <v>ATİLLA GÖKTUĞ TAŞDELEN</v>
      </c>
      <c r="N16" s="100" t="str">
        <f>IF(ISERROR(VLOOKUP(J16,'KAYIT LİSTESİ'!$B$4:$H$83,6,0)),"",(VLOOKUP(J16,'KAYIT LİSTESİ'!$B$4:$H$83,6,0)))</f>
        <v>İZMİR</v>
      </c>
      <c r="O16" s="101"/>
    </row>
    <row r="17" spans="9:15" ht="29.45" customHeight="1" x14ac:dyDescent="0.2">
      <c r="I17" s="87">
        <v>2</v>
      </c>
      <c r="J17" s="88" t="s">
        <v>104</v>
      </c>
      <c r="K17" s="98">
        <f>IF(ISERROR(VLOOKUP(J17,'KAYIT LİSTESİ'!$B$4:$H$83,2,0)),"",(VLOOKUP(J17,'KAYIT LİSTESİ'!$B$4:$H$83,2,0)))</f>
        <v>39</v>
      </c>
      <c r="L17" s="99" t="str">
        <f>IF(ISERROR(VLOOKUP(J17,'KAYIT LİSTESİ'!$B$4:$H$83,4,0)),"",(VLOOKUP(J17,'KAYIT LİSTESİ'!$B$4:$H$83,4,0)))</f>
        <v>27.05.2007</v>
      </c>
      <c r="M17" s="100" t="str">
        <f>IF(ISERROR(VLOOKUP(J17,'KAYIT LİSTESİ'!$B$4:$H$83,5,0)),"",(VLOOKUP(J17,'KAYIT LİSTESİ'!$B$4:$H$83,5,0)))</f>
        <v>Amin AJDINOVIC</v>
      </c>
      <c r="N17" s="100" t="str">
        <f>IF(ISERROR(VLOOKUP(J17,'KAYIT LİSTESİ'!$B$4:$H$83,6,0)),"",(VLOOKUP(J17,'KAYIT LİSTESİ'!$B$4:$H$83,6,0)))</f>
        <v>SRB</v>
      </c>
      <c r="O17" s="101"/>
    </row>
    <row r="18" spans="9:15" ht="29.45" customHeight="1" x14ac:dyDescent="0.2">
      <c r="I18" s="87">
        <v>3</v>
      </c>
      <c r="J18" s="88" t="s">
        <v>105</v>
      </c>
      <c r="K18" s="98">
        <f>IF(ISERROR(VLOOKUP(J18,'KAYIT LİSTESİ'!$B$4:$H$83,2,0)),"",(VLOOKUP(J18,'KAYIT LİSTESİ'!$B$4:$H$83,2,0)))</f>
        <v>37</v>
      </c>
      <c r="L18" s="99" t="str">
        <f>IF(ISERROR(VLOOKUP(J18,'KAYIT LİSTESİ'!$B$4:$H$83,4,0)),"",(VLOOKUP(J18,'KAYIT LİSTESİ'!$B$4:$H$83,4,0)))</f>
        <v>11.07.1994</v>
      </c>
      <c r="M18" s="100" t="str">
        <f>IF(ISERROR(VLOOKUP(J18,'KAYIT LİSTESİ'!$B$4:$H$83,5,0)),"",(VLOOKUP(J18,'KAYIT LİSTESİ'!$B$4:$H$83,5,0)))</f>
        <v>TIHOMIR IVAYLOV IVANOV</v>
      </c>
      <c r="N18" s="100" t="str">
        <f>IF(ISERROR(VLOOKUP(J18,'KAYIT LİSTESİ'!$B$4:$H$83,6,0)),"",(VLOOKUP(J18,'KAYIT LİSTESİ'!$B$4:$H$83,6,0)))</f>
        <v>BUL</v>
      </c>
      <c r="O18" s="101"/>
    </row>
    <row r="19" spans="9:15" ht="29.45" customHeight="1" x14ac:dyDescent="0.2">
      <c r="I19" s="87">
        <v>4</v>
      </c>
      <c r="J19" s="88" t="s">
        <v>106</v>
      </c>
      <c r="K19" s="98" t="str">
        <f>IF(ISERROR(VLOOKUP(J19,'KAYIT LİSTESİ'!$B$4:$H$83,2,0)),"",(VLOOKUP(J19,'KAYIT LİSTESİ'!$B$4:$H$83,2,0)))</f>
        <v/>
      </c>
      <c r="L19" s="99" t="str">
        <f>IF(ISERROR(VLOOKUP(J19,'KAYIT LİSTESİ'!$B$4:$H$83,4,0)),"",(VLOOKUP(J19,'KAYIT LİSTESİ'!$B$4:$H$83,4,0)))</f>
        <v/>
      </c>
      <c r="M19" s="100" t="str">
        <f>IF(ISERROR(VLOOKUP(J19,'KAYIT LİSTESİ'!$B$4:$H$83,5,0)),"",(VLOOKUP(J19,'KAYIT LİSTESİ'!$B$4:$H$83,5,0)))</f>
        <v/>
      </c>
      <c r="N19" s="100" t="str">
        <f>IF(ISERROR(VLOOKUP(J19,'KAYIT LİSTESİ'!$B$4:$H$83,6,0)),"",(VLOOKUP(J19,'KAYIT LİSTESİ'!$B$4:$H$83,6,0)))</f>
        <v/>
      </c>
      <c r="O19" s="101"/>
    </row>
    <row r="20" spans="9:15" ht="29.45" customHeight="1" x14ac:dyDescent="0.2">
      <c r="I20" s="87">
        <v>5</v>
      </c>
      <c r="J20" s="88" t="s">
        <v>107</v>
      </c>
      <c r="K20" s="98" t="str">
        <f>IF(ISERROR(VLOOKUP(J20,'KAYIT LİSTESİ'!$B$4:$H$83,2,0)),"",(VLOOKUP(J20,'KAYIT LİSTESİ'!$B$4:$H$83,2,0)))</f>
        <v/>
      </c>
      <c r="L20" s="99" t="str">
        <f>IF(ISERROR(VLOOKUP(J20,'KAYIT LİSTESİ'!$B$4:$H$83,4,0)),"",(VLOOKUP(J20,'KAYIT LİSTESİ'!$B$4:$H$83,4,0)))</f>
        <v/>
      </c>
      <c r="M20" s="100" t="str">
        <f>IF(ISERROR(VLOOKUP(J20,'KAYIT LİSTESİ'!$B$4:$H$83,5,0)),"",(VLOOKUP(J20,'KAYIT LİSTESİ'!$B$4:$H$83,5,0)))</f>
        <v/>
      </c>
      <c r="N20" s="100" t="str">
        <f>IF(ISERROR(VLOOKUP(J20,'KAYIT LİSTESİ'!$B$4:$H$83,6,0)),"",(VLOOKUP(J20,'KAYIT LİSTESİ'!$B$4:$H$83,6,0)))</f>
        <v/>
      </c>
      <c r="O20" s="101"/>
    </row>
    <row r="21" spans="9:15" ht="29.45" customHeight="1" x14ac:dyDescent="0.2">
      <c r="I21" s="87">
        <v>6</v>
      </c>
      <c r="J21" s="88" t="s">
        <v>108</v>
      </c>
      <c r="K21" s="98" t="str">
        <f>IF(ISERROR(VLOOKUP(J21,'KAYIT LİSTESİ'!$B$4:$H$83,2,0)),"",(VLOOKUP(J21,'KAYIT LİSTESİ'!$B$4:$H$83,2,0)))</f>
        <v/>
      </c>
      <c r="L21" s="99" t="str">
        <f>IF(ISERROR(VLOOKUP(J21,'KAYIT LİSTESİ'!$B$4:$H$83,4,0)),"",(VLOOKUP(J21,'KAYIT LİSTESİ'!$B$4:$H$83,4,0)))</f>
        <v/>
      </c>
      <c r="M21" s="100" t="str">
        <f>IF(ISERROR(VLOOKUP(J21,'KAYIT LİSTESİ'!$B$4:$H$83,5,0)),"",(VLOOKUP(J21,'KAYIT LİSTESİ'!$B$4:$H$83,5,0)))</f>
        <v/>
      </c>
      <c r="N21" s="100" t="str">
        <f>IF(ISERROR(VLOOKUP(J21,'KAYIT LİSTESİ'!$B$4:$H$83,6,0)),"",(VLOOKUP(J21,'KAYIT LİSTESİ'!$B$4:$H$83,6,0)))</f>
        <v/>
      </c>
      <c r="O21" s="101"/>
    </row>
    <row r="22" spans="9:15" ht="29.45" customHeight="1" x14ac:dyDescent="0.2">
      <c r="I22" s="87">
        <v>7</v>
      </c>
      <c r="J22" s="88" t="s">
        <v>159</v>
      </c>
      <c r="K22" s="98" t="str">
        <f>IF(ISERROR(VLOOKUP(J22,'KAYIT LİSTESİ'!$B$4:$H$83,2,0)),"",(VLOOKUP(J22,'KAYIT LİSTESİ'!$B$4:$H$83,2,0)))</f>
        <v/>
      </c>
      <c r="L22" s="99" t="str">
        <f>IF(ISERROR(VLOOKUP(J22,'KAYIT LİSTESİ'!$B$4:$H$83,4,0)),"",(VLOOKUP(J22,'KAYIT LİSTESİ'!$B$4:$H$83,4,0)))</f>
        <v/>
      </c>
      <c r="M22" s="100" t="str">
        <f>IF(ISERROR(VLOOKUP(J22,'KAYIT LİSTESİ'!$B$4:$H$83,5,0)),"",(VLOOKUP(J22,'KAYIT LİSTESİ'!$B$4:$H$83,5,0)))</f>
        <v/>
      </c>
      <c r="N22" s="100" t="str">
        <f>IF(ISERROR(VLOOKUP(J22,'KAYIT LİSTESİ'!$B$4:$H$83,6,0)),"",(VLOOKUP(J22,'KAYIT LİSTESİ'!$B$4:$H$83,6,0)))</f>
        <v/>
      </c>
      <c r="O22" s="101"/>
    </row>
    <row r="23" spans="9:15" ht="29.45" customHeight="1" x14ac:dyDescent="0.2">
      <c r="I23" s="87">
        <v>8</v>
      </c>
      <c r="J23" s="88" t="s">
        <v>160</v>
      </c>
      <c r="K23" s="98" t="str">
        <f>IF(ISERROR(VLOOKUP(J23,'KAYIT LİSTESİ'!$B$4:$H$83,2,0)),"",(VLOOKUP(J23,'KAYIT LİSTESİ'!$B$4:$H$83,2,0)))</f>
        <v/>
      </c>
      <c r="L23" s="99" t="str">
        <f>IF(ISERROR(VLOOKUP(J23,'KAYIT LİSTESİ'!$B$4:$H$83,4,0)),"",(VLOOKUP(J23,'KAYIT LİSTESİ'!$B$4:$H$83,4,0)))</f>
        <v/>
      </c>
      <c r="M23" s="100" t="str">
        <f>IF(ISERROR(VLOOKUP(J23,'KAYIT LİSTESİ'!$B$4:$H$83,5,0)),"",(VLOOKUP(J23,'KAYIT LİSTESİ'!$B$4:$H$83,5,0)))</f>
        <v/>
      </c>
      <c r="N23" s="100" t="str">
        <f>IF(ISERROR(VLOOKUP(J23,'KAYIT LİSTESİ'!$B$4:$H$83,6,0)),"",(VLOOKUP(J23,'KAYIT LİSTESİ'!$B$4:$H$83,6,0)))</f>
        <v/>
      </c>
      <c r="O23" s="101"/>
    </row>
    <row r="24" spans="9:15" ht="29.45" customHeight="1" x14ac:dyDescent="0.2"/>
    <row r="25" spans="9:15" ht="29.45" customHeight="1" x14ac:dyDescent="0.2"/>
    <row r="26" spans="9:15" ht="29.45" customHeight="1" x14ac:dyDescent="0.2"/>
    <row r="27" spans="9:15" ht="29.45" customHeight="1" x14ac:dyDescent="0.2"/>
    <row r="28" spans="9:15" ht="29.45" customHeight="1" x14ac:dyDescent="0.2"/>
    <row r="29" spans="9:15" ht="29.45" customHeight="1" x14ac:dyDescent="0.2"/>
    <row r="30" spans="9:15" ht="29.45" customHeight="1" x14ac:dyDescent="0.2"/>
    <row r="31" spans="9:15" ht="29.45" customHeight="1" x14ac:dyDescent="0.2"/>
    <row r="32" spans="9:15" ht="29.45" customHeight="1" x14ac:dyDescent="0.2"/>
    <row r="33" ht="29.45" customHeight="1" x14ac:dyDescent="0.2"/>
    <row r="34" ht="29.45" customHeight="1" x14ac:dyDescent="0.2"/>
    <row r="35" ht="29.45" customHeight="1" x14ac:dyDescent="0.2"/>
    <row r="36" ht="29.45" customHeight="1" x14ac:dyDescent="0.2"/>
    <row r="37" ht="29.45" customHeight="1" x14ac:dyDescent="0.2"/>
    <row r="38" ht="29.45" customHeight="1" x14ac:dyDescent="0.2"/>
    <row r="39" ht="29.45" customHeight="1" x14ac:dyDescent="0.2"/>
    <row r="40" ht="29.45" customHeight="1" x14ac:dyDescent="0.2"/>
    <row r="41" ht="29.45" customHeight="1" x14ac:dyDescent="0.2"/>
    <row r="42" ht="29.45" customHeight="1" x14ac:dyDescent="0.2"/>
    <row r="43" ht="29.45" customHeight="1" x14ac:dyDescent="0.2"/>
    <row r="44" ht="29.45" customHeight="1" x14ac:dyDescent="0.2"/>
    <row r="45" ht="29.45" customHeight="1" x14ac:dyDescent="0.2"/>
    <row r="46" ht="29.45" customHeight="1" x14ac:dyDescent="0.2"/>
    <row r="47" ht="29.45" customHeight="1" x14ac:dyDescent="0.2"/>
    <row r="48" ht="29.45" customHeight="1" x14ac:dyDescent="0.2"/>
    <row r="49" ht="29.45" customHeight="1" x14ac:dyDescent="0.2"/>
    <row r="50" ht="29.45" customHeight="1" x14ac:dyDescent="0.2"/>
    <row r="51" ht="29.45" customHeight="1" x14ac:dyDescent="0.2"/>
    <row r="52" ht="29.45" customHeight="1" x14ac:dyDescent="0.2"/>
    <row r="53" ht="29.45" customHeight="1" x14ac:dyDescent="0.2"/>
    <row r="54" ht="29.45" customHeight="1" x14ac:dyDescent="0.2"/>
    <row r="55" ht="29.45" customHeight="1" x14ac:dyDescent="0.2"/>
    <row r="56" ht="29.45" customHeight="1" x14ac:dyDescent="0.2"/>
    <row r="57" ht="29.45" customHeight="1" x14ac:dyDescent="0.2"/>
    <row r="58" ht="29.45" customHeight="1" x14ac:dyDescent="0.2"/>
    <row r="59" ht="29.45" customHeight="1" x14ac:dyDescent="0.2"/>
    <row r="60" ht="29.45" customHeight="1" x14ac:dyDescent="0.2"/>
    <row r="61" ht="29.45" customHeight="1" x14ac:dyDescent="0.2"/>
    <row r="62" ht="29.45" customHeight="1" x14ac:dyDescent="0.2"/>
    <row r="63" ht="29.45" customHeight="1" x14ac:dyDescent="0.2"/>
    <row r="64" ht="29.45" customHeight="1" x14ac:dyDescent="0.2"/>
    <row r="65" ht="29.45" customHeight="1" x14ac:dyDescent="0.2"/>
    <row r="66" ht="29.45" customHeight="1" x14ac:dyDescent="0.2"/>
    <row r="67" ht="29.45" customHeight="1" x14ac:dyDescent="0.2"/>
    <row r="68" ht="29.45" customHeight="1" x14ac:dyDescent="0.2"/>
    <row r="69" ht="29.45" customHeight="1" x14ac:dyDescent="0.2"/>
    <row r="70" ht="29.45" customHeight="1" x14ac:dyDescent="0.2"/>
    <row r="71" ht="29.45" customHeight="1" x14ac:dyDescent="0.2"/>
    <row r="72" ht="29.45" customHeight="1" x14ac:dyDescent="0.2"/>
    <row r="73" ht="29.45" customHeight="1" x14ac:dyDescent="0.2"/>
    <row r="74" ht="29.45" customHeight="1" x14ac:dyDescent="0.2"/>
    <row r="75" ht="29.45" customHeight="1" x14ac:dyDescent="0.2"/>
    <row r="76" ht="29.45" customHeight="1" x14ac:dyDescent="0.2"/>
    <row r="77" ht="29.45" customHeight="1" x14ac:dyDescent="0.2"/>
    <row r="78" ht="29.45" customHeight="1" x14ac:dyDescent="0.2"/>
    <row r="79" ht="29.45" customHeight="1" x14ac:dyDescent="0.2"/>
    <row r="80" ht="29.45" customHeight="1" x14ac:dyDescent="0.2"/>
    <row r="81" ht="29.45" customHeight="1" x14ac:dyDescent="0.2"/>
    <row r="82" ht="29.45" customHeight="1" x14ac:dyDescent="0.2"/>
    <row r="83" ht="29.45" customHeight="1" x14ac:dyDescent="0.2"/>
    <row r="84" ht="29.45" customHeight="1" x14ac:dyDescent="0.2"/>
    <row r="85" ht="29.45" customHeight="1" x14ac:dyDescent="0.2"/>
    <row r="86" ht="29.45" customHeight="1" x14ac:dyDescent="0.2"/>
    <row r="87" ht="29.45" customHeight="1" x14ac:dyDescent="0.2"/>
    <row r="88" ht="29.45" customHeight="1" x14ac:dyDescent="0.2"/>
    <row r="89" ht="29.45" customHeight="1" x14ac:dyDescent="0.2"/>
    <row r="90" ht="29.45" customHeight="1" x14ac:dyDescent="0.2"/>
    <row r="91" ht="29.45" customHeight="1" x14ac:dyDescent="0.2"/>
    <row r="92" ht="29.45" customHeight="1" x14ac:dyDescent="0.2"/>
    <row r="93" ht="29.45" customHeight="1" x14ac:dyDescent="0.2"/>
    <row r="94" ht="29.45" customHeight="1" x14ac:dyDescent="0.2"/>
    <row r="95" ht="29.45" customHeight="1" x14ac:dyDescent="0.2"/>
    <row r="96" ht="29.45" customHeight="1" x14ac:dyDescent="0.2"/>
    <row r="97" ht="29.45" customHeight="1" x14ac:dyDescent="0.2"/>
    <row r="98" ht="29.45" customHeight="1" x14ac:dyDescent="0.2"/>
    <row r="99" ht="29.45" customHeight="1" x14ac:dyDescent="0.2"/>
    <row r="100" ht="29.45" customHeight="1" x14ac:dyDescent="0.2"/>
    <row r="101" ht="29.45" customHeight="1" x14ac:dyDescent="0.2"/>
    <row r="102" ht="29.45" customHeight="1" x14ac:dyDescent="0.2"/>
    <row r="103" ht="29.45" customHeight="1" x14ac:dyDescent="0.2"/>
    <row r="104" ht="29.45" customHeight="1" x14ac:dyDescent="0.2"/>
    <row r="105" ht="29.45" customHeight="1" x14ac:dyDescent="0.2"/>
    <row r="106" ht="29.45" customHeight="1" x14ac:dyDescent="0.2"/>
    <row r="107" ht="29.45" customHeight="1" x14ac:dyDescent="0.2"/>
    <row r="108" ht="29.45" customHeight="1" x14ac:dyDescent="0.2"/>
    <row r="109" ht="29.45" customHeight="1" x14ac:dyDescent="0.2"/>
    <row r="110" ht="29.45" customHeight="1" x14ac:dyDescent="0.2"/>
    <row r="111" ht="29.45" customHeight="1" x14ac:dyDescent="0.2"/>
    <row r="112" ht="29.45" customHeight="1" x14ac:dyDescent="0.2"/>
    <row r="113" ht="29.45" customHeight="1" x14ac:dyDescent="0.2"/>
    <row r="114" ht="29.45" customHeight="1" x14ac:dyDescent="0.2"/>
    <row r="115" ht="29.45" customHeight="1" x14ac:dyDescent="0.2"/>
    <row r="116" ht="29.45" customHeight="1" x14ac:dyDescent="0.2"/>
    <row r="117" ht="29.45" customHeight="1" x14ac:dyDescent="0.2"/>
    <row r="118" ht="29.45" customHeight="1" x14ac:dyDescent="0.2"/>
    <row r="119" ht="29.45" customHeight="1" x14ac:dyDescent="0.2"/>
    <row r="120" ht="29.45" customHeight="1" x14ac:dyDescent="0.2"/>
    <row r="121" ht="29.45" customHeight="1" x14ac:dyDescent="0.2"/>
    <row r="122" ht="29.45" customHeight="1" x14ac:dyDescent="0.2"/>
    <row r="123" ht="29.45" customHeight="1" x14ac:dyDescent="0.2"/>
    <row r="124" ht="29.45" customHeight="1" x14ac:dyDescent="0.2"/>
    <row r="125" ht="29.45" customHeight="1" x14ac:dyDescent="0.2"/>
    <row r="126" ht="29.45" customHeight="1" x14ac:dyDescent="0.2"/>
    <row r="127" ht="29.45" customHeight="1" x14ac:dyDescent="0.2"/>
    <row r="128" ht="29.45" customHeight="1" x14ac:dyDescent="0.2"/>
    <row r="129" ht="29.45" customHeight="1" x14ac:dyDescent="0.2"/>
    <row r="130" ht="29.45" customHeight="1" x14ac:dyDescent="0.2"/>
    <row r="131" ht="29.45" customHeight="1" x14ac:dyDescent="0.2"/>
    <row r="132" ht="29.45" customHeight="1" x14ac:dyDescent="0.2"/>
    <row r="133" ht="29.45" customHeight="1" x14ac:dyDescent="0.2"/>
    <row r="134" ht="29.45" customHeight="1" x14ac:dyDescent="0.2"/>
    <row r="135" ht="29.45" customHeight="1" x14ac:dyDescent="0.2"/>
    <row r="136" ht="29.45" customHeight="1" x14ac:dyDescent="0.2"/>
    <row r="137" ht="29.45" customHeight="1" x14ac:dyDescent="0.2"/>
    <row r="138" ht="29.45" customHeight="1" x14ac:dyDescent="0.2"/>
    <row r="139" ht="29.45" customHeight="1" x14ac:dyDescent="0.2"/>
    <row r="140" ht="29.45" customHeight="1" x14ac:dyDescent="0.2"/>
    <row r="141" ht="29.45" customHeight="1" x14ac:dyDescent="0.2"/>
    <row r="142" ht="29.45" customHeight="1" x14ac:dyDescent="0.2"/>
    <row r="143" ht="29.45" customHeight="1" x14ac:dyDescent="0.2"/>
    <row r="144" ht="29.45" customHeight="1" x14ac:dyDescent="0.2"/>
    <row r="145" ht="29.45" customHeight="1" x14ac:dyDescent="0.2"/>
    <row r="146" ht="29.45" customHeight="1" x14ac:dyDescent="0.2"/>
    <row r="147" ht="29.45" customHeight="1" x14ac:dyDescent="0.2"/>
    <row r="148" ht="29.45" customHeight="1" x14ac:dyDescent="0.2"/>
    <row r="149" ht="29.45" customHeight="1" x14ac:dyDescent="0.2"/>
    <row r="150" ht="29.45" customHeight="1" x14ac:dyDescent="0.2"/>
    <row r="151" ht="29.45" customHeight="1" x14ac:dyDescent="0.2"/>
    <row r="152" ht="29.45" customHeight="1" x14ac:dyDescent="0.2"/>
    <row r="153" ht="29.45" customHeight="1" x14ac:dyDescent="0.2"/>
    <row r="154" ht="29.45" customHeight="1" x14ac:dyDescent="0.2"/>
    <row r="155" ht="29.45" customHeight="1" x14ac:dyDescent="0.2"/>
    <row r="156" ht="29.45" customHeight="1" x14ac:dyDescent="0.2"/>
    <row r="157" ht="29.45" customHeight="1" x14ac:dyDescent="0.2"/>
    <row r="158" ht="29.45" customHeight="1" x14ac:dyDescent="0.2"/>
    <row r="159" ht="29.45" customHeight="1" x14ac:dyDescent="0.2"/>
    <row r="160" ht="29.45" customHeight="1" x14ac:dyDescent="0.2"/>
    <row r="161" ht="29.45" customHeight="1" x14ac:dyDescent="0.2"/>
    <row r="162" ht="29.45" customHeight="1" x14ac:dyDescent="0.2"/>
    <row r="163" ht="29.45" customHeight="1" x14ac:dyDescent="0.2"/>
    <row r="164" ht="29.45" customHeight="1" x14ac:dyDescent="0.2"/>
    <row r="165" ht="29.45" customHeight="1" x14ac:dyDescent="0.2"/>
    <row r="166" ht="29.45" customHeight="1" x14ac:dyDescent="0.2"/>
    <row r="167" ht="29.45" customHeight="1" x14ac:dyDescent="0.2"/>
    <row r="168" ht="29.45" customHeight="1" x14ac:dyDescent="0.2"/>
    <row r="169" ht="29.45" customHeight="1" x14ac:dyDescent="0.2"/>
    <row r="170" ht="29.45" customHeight="1" x14ac:dyDescent="0.2"/>
    <row r="171" ht="29.45" customHeight="1" x14ac:dyDescent="0.2"/>
    <row r="172" ht="29.45" customHeight="1" x14ac:dyDescent="0.2"/>
    <row r="173" ht="29.45" customHeight="1" x14ac:dyDescent="0.2"/>
    <row r="174" ht="29.45" customHeight="1" x14ac:dyDescent="0.2"/>
    <row r="175" ht="29.45" customHeight="1" x14ac:dyDescent="0.2"/>
    <row r="176" ht="29.45" customHeight="1" x14ac:dyDescent="0.2"/>
    <row r="177" ht="29.45" customHeight="1" x14ac:dyDescent="0.2"/>
    <row r="178" ht="29.45" customHeight="1" x14ac:dyDescent="0.2"/>
    <row r="179" ht="29.45" customHeight="1" x14ac:dyDescent="0.2"/>
    <row r="180" ht="29.45" customHeight="1" x14ac:dyDescent="0.2"/>
    <row r="181" ht="29.45" customHeight="1" x14ac:dyDescent="0.2"/>
    <row r="182" ht="29.45" customHeight="1" x14ac:dyDescent="0.2"/>
    <row r="183" ht="29.45" customHeight="1" x14ac:dyDescent="0.2"/>
    <row r="184" ht="29.45" customHeight="1" x14ac:dyDescent="0.2"/>
    <row r="185" ht="29.45" customHeight="1" x14ac:dyDescent="0.2"/>
    <row r="186" ht="29.45" customHeight="1" x14ac:dyDescent="0.2"/>
    <row r="187" ht="29.45" customHeight="1" x14ac:dyDescent="0.2"/>
    <row r="188" ht="29.45" customHeight="1" x14ac:dyDescent="0.2"/>
    <row r="189" ht="29.45" customHeight="1" x14ac:dyDescent="0.2"/>
    <row r="190" ht="29.45" customHeight="1" x14ac:dyDescent="0.2"/>
    <row r="191" ht="29.45" customHeight="1" x14ac:dyDescent="0.2"/>
    <row r="192" ht="29.45" customHeight="1" x14ac:dyDescent="0.2"/>
    <row r="193" ht="29.45" customHeight="1" x14ac:dyDescent="0.2"/>
    <row r="194" ht="29.45" customHeight="1" x14ac:dyDescent="0.2"/>
    <row r="195" ht="29.45" customHeight="1" x14ac:dyDescent="0.2"/>
    <row r="196" ht="29.45" customHeight="1" x14ac:dyDescent="0.2"/>
    <row r="197" ht="29.45" customHeight="1" x14ac:dyDescent="0.2"/>
  </sheetData>
  <mergeCells count="7">
    <mergeCell ref="I14:O14"/>
    <mergeCell ref="I4:O4"/>
    <mergeCell ref="A1:O1"/>
    <mergeCell ref="A2:O2"/>
    <mergeCell ref="A4:G4"/>
    <mergeCell ref="I3:O3"/>
    <mergeCell ref="A3:H3"/>
  </mergeCells>
  <phoneticPr fontId="105" type="noConversion"/>
  <printOptions horizontalCentered="1"/>
  <pageMargins left="0" right="0" top="0.19685039370078741" bottom="0" header="0" footer="0"/>
  <pageSetup paperSize="9" scale="46" fitToHeight="0" orientation="portrait" r:id="rId1"/>
  <ignoredErrors>
    <ignoredError sqref="A1:O3 B4:H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2"/>
  <sheetViews>
    <sheetView tabSelected="1" view="pageBreakPreview" zoomScale="60" zoomScaleNormal="100" workbookViewId="0">
      <selection activeCell="P21" sqref="P21"/>
    </sheetView>
  </sheetViews>
  <sheetFormatPr defaultColWidth="9.140625" defaultRowHeight="12.75" x14ac:dyDescent="0.2"/>
  <cols>
    <col min="1" max="1" width="6" style="30" customWidth="1"/>
    <col min="2" max="2" width="12" style="30" hidden="1" customWidth="1"/>
    <col min="3" max="3" width="8.7109375" style="30" customWidth="1"/>
    <col min="4" max="4" width="14.7109375" style="31" customWidth="1"/>
    <col min="5" max="5" width="30.7109375" style="30" customWidth="1"/>
    <col min="6" max="6" width="24.7109375" style="2" customWidth="1"/>
    <col min="7" max="19" width="12.5703125" style="2" customWidth="1"/>
    <col min="20" max="20" width="18.7109375" style="32" customWidth="1"/>
    <col min="21" max="21" width="10.7109375" style="30" customWidth="1"/>
    <col min="22" max="22" width="8.7109375" style="30" customWidth="1"/>
    <col min="23" max="16384" width="9.140625" style="2"/>
  </cols>
  <sheetData>
    <row r="1" spans="1:22" ht="24" customHeight="1" x14ac:dyDescent="0.2">
      <c r="A1" s="273" t="str">
        <f>'YARIŞMA BİLGİLERİ'!A2:K2</f>
        <v>Türkiye Atletizm Federasyonu</v>
      </c>
      <c r="B1" s="273"/>
      <c r="C1" s="273"/>
      <c r="D1" s="273"/>
      <c r="E1" s="273"/>
      <c r="F1" s="273"/>
      <c r="G1" s="273"/>
      <c r="H1" s="273"/>
      <c r="I1" s="273"/>
      <c r="J1" s="273"/>
      <c r="K1" s="273"/>
      <c r="L1" s="273"/>
      <c r="M1" s="273"/>
      <c r="N1" s="273"/>
      <c r="O1" s="273"/>
      <c r="P1" s="273"/>
      <c r="Q1" s="273"/>
      <c r="R1" s="273"/>
      <c r="S1" s="273"/>
      <c r="T1" s="273"/>
      <c r="U1" s="273"/>
      <c r="V1" s="273"/>
    </row>
    <row r="2" spans="1:22" ht="24" customHeight="1" x14ac:dyDescent="0.2">
      <c r="A2" s="273" t="str">
        <f>'YARIŞMA BİLGİLERİ'!A3:K3</f>
        <v>İzmir Atletizm İl Temsilciliği</v>
      </c>
      <c r="B2" s="273"/>
      <c r="C2" s="273"/>
      <c r="D2" s="273"/>
      <c r="E2" s="273"/>
      <c r="F2" s="273"/>
      <c r="G2" s="273"/>
      <c r="H2" s="273"/>
      <c r="I2" s="273"/>
      <c r="J2" s="273"/>
      <c r="K2" s="273"/>
      <c r="L2" s="273"/>
      <c r="M2" s="273"/>
      <c r="N2" s="273"/>
      <c r="O2" s="273"/>
      <c r="P2" s="273"/>
      <c r="Q2" s="273"/>
      <c r="R2" s="273"/>
      <c r="S2" s="273"/>
      <c r="T2" s="273"/>
      <c r="U2" s="273"/>
      <c r="V2" s="273"/>
    </row>
    <row r="3" spans="1:22" ht="24" customHeight="1" x14ac:dyDescent="0.2">
      <c r="A3" s="274" t="str">
        <f>'YARIŞMA BİLGİLERİ'!A14:K14</f>
        <v>Olimpik Deneme</v>
      </c>
      <c r="B3" s="274"/>
      <c r="C3" s="274"/>
      <c r="D3" s="274"/>
      <c r="E3" s="274"/>
      <c r="F3" s="274"/>
      <c r="G3" s="274"/>
      <c r="H3" s="274"/>
      <c r="I3" s="274"/>
      <c r="J3" s="274"/>
      <c r="K3" s="274"/>
      <c r="L3" s="274"/>
      <c r="M3" s="274"/>
      <c r="N3" s="274"/>
      <c r="O3" s="274"/>
      <c r="P3" s="274"/>
      <c r="Q3" s="274"/>
      <c r="R3" s="274"/>
      <c r="S3" s="274"/>
      <c r="T3" s="274"/>
      <c r="U3" s="274"/>
      <c r="V3" s="274"/>
    </row>
    <row r="4" spans="1:22" s="3" customFormat="1" ht="24" customHeight="1" x14ac:dyDescent="0.2">
      <c r="A4" s="279" t="s">
        <v>41</v>
      </c>
      <c r="B4" s="279"/>
      <c r="C4" s="279"/>
      <c r="D4" s="278" t="str">
        <f>'YARIŞMA PROGRAMI'!D7</f>
        <v>Uzun Atlama</v>
      </c>
      <c r="E4" s="278"/>
      <c r="F4" s="132" t="s">
        <v>111</v>
      </c>
      <c r="G4" s="133">
        <f>'YARIŞMA PROGRAMI'!E7</f>
        <v>700</v>
      </c>
      <c r="H4" s="133"/>
      <c r="I4" s="134"/>
      <c r="J4" s="134"/>
      <c r="K4" s="132"/>
      <c r="L4" s="132"/>
      <c r="M4" s="132"/>
      <c r="N4" s="132"/>
      <c r="O4" s="132"/>
      <c r="P4" s="132"/>
      <c r="Q4" s="132"/>
      <c r="R4" s="132"/>
      <c r="S4" s="177" t="s">
        <v>132</v>
      </c>
      <c r="T4" s="264" t="str">
        <f>'YARIŞMA PROGRAMI'!F7</f>
        <v>Şeyhmus Yiğitalp  7.50</v>
      </c>
      <c r="U4" s="264"/>
      <c r="V4" s="264"/>
    </row>
    <row r="5" spans="1:22" s="3" customFormat="1" ht="24" customHeight="1" x14ac:dyDescent="0.2">
      <c r="A5" s="135"/>
      <c r="B5" s="135"/>
      <c r="C5" s="135"/>
      <c r="D5" s="136"/>
      <c r="E5" s="136"/>
      <c r="F5" s="137"/>
      <c r="G5" s="138"/>
      <c r="H5" s="138"/>
      <c r="I5" s="139"/>
      <c r="J5" s="139"/>
      <c r="K5" s="137"/>
      <c r="L5" s="137"/>
      <c r="M5" s="137"/>
      <c r="N5" s="137"/>
      <c r="O5" s="137"/>
      <c r="P5" s="137"/>
      <c r="Q5" s="137"/>
      <c r="R5" s="137"/>
      <c r="S5" s="178" t="s">
        <v>134</v>
      </c>
      <c r="T5" s="264" t="str">
        <f>'YARIŞMA PROGRAMI'!G7</f>
        <v>Kaan Şencan  7.92</v>
      </c>
      <c r="U5" s="264"/>
      <c r="V5" s="264"/>
    </row>
    <row r="6" spans="1:22" s="3" customFormat="1" ht="24" customHeight="1" x14ac:dyDescent="0.2">
      <c r="A6" s="135"/>
      <c r="B6" s="135"/>
      <c r="C6" s="135"/>
      <c r="D6" s="136"/>
      <c r="E6" s="136"/>
      <c r="F6" s="137"/>
      <c r="G6" s="138"/>
      <c r="H6" s="138"/>
      <c r="I6" s="139"/>
      <c r="J6" s="139"/>
      <c r="K6" s="137"/>
      <c r="L6" s="137"/>
      <c r="M6" s="137"/>
      <c r="N6" s="137"/>
      <c r="O6" s="137"/>
      <c r="P6" s="137"/>
      <c r="Q6" s="137"/>
      <c r="R6" s="137"/>
      <c r="S6" s="178" t="s">
        <v>116</v>
      </c>
      <c r="T6" s="264" t="str">
        <f>'YARIŞMA PROGRAMI'!H7</f>
        <v>Mesut Yavaş  8.08</v>
      </c>
      <c r="U6" s="264"/>
      <c r="V6" s="264"/>
    </row>
    <row r="7" spans="1:22" s="3" customFormat="1" ht="24" customHeight="1" x14ac:dyDescent="0.2">
      <c r="A7" s="135"/>
      <c r="B7" s="135"/>
      <c r="C7" s="135"/>
      <c r="D7" s="136"/>
      <c r="E7" s="136"/>
      <c r="F7" s="137"/>
      <c r="G7" s="138"/>
      <c r="H7" s="138"/>
      <c r="I7" s="139"/>
      <c r="J7" s="139"/>
      <c r="K7" s="137"/>
      <c r="L7" s="137"/>
      <c r="M7" s="137"/>
      <c r="N7" s="137"/>
      <c r="O7" s="137"/>
      <c r="P7" s="137"/>
      <c r="Q7" s="137"/>
      <c r="R7" s="137"/>
      <c r="S7" s="178" t="s">
        <v>117</v>
      </c>
      <c r="T7" s="264" t="str">
        <f>'YARIŞMA PROGRAMI'!I7</f>
        <v>Mesut Yavaş  8.08</v>
      </c>
      <c r="U7" s="264"/>
      <c r="V7" s="264"/>
    </row>
    <row r="8" spans="1:22" s="3" customFormat="1" ht="24" customHeight="1" x14ac:dyDescent="0.2">
      <c r="A8" s="267" t="s">
        <v>42</v>
      </c>
      <c r="B8" s="267"/>
      <c r="C8" s="267"/>
      <c r="D8" s="281" t="str">
        <f>'YARIŞMA BİLGİLERİ'!F21</f>
        <v>Büyük Erkekler</v>
      </c>
      <c r="E8" s="281"/>
      <c r="F8" s="140"/>
      <c r="G8" s="141"/>
      <c r="H8" s="141"/>
      <c r="I8" s="141"/>
      <c r="J8" s="141"/>
      <c r="K8" s="142"/>
      <c r="L8" s="142"/>
      <c r="M8" s="142"/>
      <c r="N8" s="143"/>
      <c r="O8" s="143"/>
      <c r="P8" s="143"/>
      <c r="Q8" s="143"/>
      <c r="R8" s="143"/>
      <c r="S8" s="127" t="s">
        <v>36</v>
      </c>
      <c r="T8" s="128">
        <f>'YARIŞMA PROGRAMI'!B7</f>
        <v>45400</v>
      </c>
      <c r="U8" s="131" t="s">
        <v>112</v>
      </c>
      <c r="V8" s="130">
        <f>'YARIŞMA PROGRAMI'!C7</f>
        <v>0</v>
      </c>
    </row>
    <row r="9" spans="1:22" ht="24" customHeight="1" x14ac:dyDescent="0.2">
      <c r="A9" s="4"/>
      <c r="B9" s="4"/>
      <c r="C9" s="4"/>
      <c r="D9" s="8"/>
      <c r="E9" s="5"/>
      <c r="F9" s="6"/>
      <c r="G9" s="7"/>
      <c r="H9" s="7"/>
      <c r="I9" s="7"/>
      <c r="J9" s="7"/>
      <c r="K9" s="7"/>
      <c r="L9" s="7"/>
      <c r="M9" s="7"/>
      <c r="N9" s="7"/>
      <c r="O9" s="7"/>
      <c r="P9" s="7"/>
      <c r="Q9" s="7"/>
      <c r="R9" s="7"/>
      <c r="S9" s="7"/>
      <c r="T9" s="275">
        <f ca="1">NOW()</f>
        <v>45400.885749305555</v>
      </c>
      <c r="U9" s="275"/>
      <c r="V9" s="64"/>
    </row>
    <row r="10" spans="1:22" ht="15.75" customHeight="1" x14ac:dyDescent="0.2">
      <c r="A10" s="280" t="s">
        <v>5</v>
      </c>
      <c r="B10" s="282"/>
      <c r="C10" s="268" t="s">
        <v>30</v>
      </c>
      <c r="D10" s="268" t="s">
        <v>44</v>
      </c>
      <c r="E10" s="282" t="s">
        <v>6</v>
      </c>
      <c r="F10" s="282" t="s">
        <v>97</v>
      </c>
      <c r="G10" s="270" t="s">
        <v>16</v>
      </c>
      <c r="H10" s="271"/>
      <c r="I10" s="271"/>
      <c r="J10" s="271"/>
      <c r="K10" s="271"/>
      <c r="L10" s="271"/>
      <c r="M10" s="271"/>
      <c r="N10" s="271"/>
      <c r="O10" s="271"/>
      <c r="P10" s="271"/>
      <c r="Q10" s="271"/>
      <c r="R10" s="271"/>
      <c r="S10" s="272"/>
      <c r="T10" s="276" t="s">
        <v>7</v>
      </c>
      <c r="U10" s="276" t="s">
        <v>64</v>
      </c>
      <c r="V10" s="276" t="s">
        <v>124</v>
      </c>
    </row>
    <row r="11" spans="1:22" ht="24.75" customHeight="1" x14ac:dyDescent="0.2">
      <c r="A11" s="280"/>
      <c r="B11" s="283"/>
      <c r="C11" s="269"/>
      <c r="D11" s="269"/>
      <c r="E11" s="283"/>
      <c r="F11" s="283"/>
      <c r="G11" s="202">
        <v>1</v>
      </c>
      <c r="H11" s="57" t="s">
        <v>205</v>
      </c>
      <c r="I11" s="202">
        <v>2</v>
      </c>
      <c r="J11" s="57" t="s">
        <v>206</v>
      </c>
      <c r="K11" s="202">
        <v>3</v>
      </c>
      <c r="L11" s="57" t="s">
        <v>207</v>
      </c>
      <c r="M11" s="63" t="s">
        <v>96</v>
      </c>
      <c r="N11" s="202">
        <v>4</v>
      </c>
      <c r="O11" s="57" t="s">
        <v>208</v>
      </c>
      <c r="P11" s="202">
        <v>5</v>
      </c>
      <c r="Q11" s="57" t="s">
        <v>209</v>
      </c>
      <c r="R11" s="202">
        <v>6</v>
      </c>
      <c r="S11" s="57" t="s">
        <v>210</v>
      </c>
      <c r="T11" s="277"/>
      <c r="U11" s="277"/>
      <c r="V11" s="277"/>
    </row>
    <row r="12" spans="1:22" s="3" customFormat="1" ht="53.25" customHeight="1" x14ac:dyDescent="0.2">
      <c r="A12" s="93">
        <v>1</v>
      </c>
      <c r="B12" s="94" t="s">
        <v>67</v>
      </c>
      <c r="C12" s="95">
        <f>IF(ISERROR(VLOOKUP(B12,'KAYIT LİSTESİ'!$B$4:$H$83,2,0)),"",(VLOOKUP(B12,'KAYIT LİSTESİ'!$B$4:$H$83,2,0)))</f>
        <v>31</v>
      </c>
      <c r="D12" s="96" t="str">
        <f>IF(ISERROR(VLOOKUP(B12,'KAYIT LİSTESİ'!$B$4:$H$83,4,0)),"",(VLOOKUP(B12,'KAYIT LİSTESİ'!$B$4:$H$83,4,0)))</f>
        <v>06.07.2006</v>
      </c>
      <c r="E12" s="97" t="str">
        <f>IF(ISERROR(VLOOKUP(B12,'KAYIT LİSTESİ'!$B$4:$H$83,5,0)),"",(VLOOKUP(B12,'KAYIT LİSTESİ'!$B$4:$H$83,5,0)))</f>
        <v>LUKA BOSKOVIC</v>
      </c>
      <c r="F12" s="97" t="str">
        <f>IF(ISERROR(VLOOKUP(B12,'KAYIT LİSTESİ'!$B$4:$H$83,6,0)),"",(VLOOKUP(B12,'KAYIT LİSTESİ'!$B$4:$H$83,6,0)))</f>
        <v>SRB</v>
      </c>
      <c r="G12" s="125" t="s">
        <v>253</v>
      </c>
      <c r="H12" s="203"/>
      <c r="I12" s="125">
        <v>738</v>
      </c>
      <c r="J12" s="203"/>
      <c r="K12" s="125">
        <v>723</v>
      </c>
      <c r="L12" s="203"/>
      <c r="M12" s="76">
        <f>MAX(G12:K12)</f>
        <v>738</v>
      </c>
      <c r="N12" s="125">
        <v>725</v>
      </c>
      <c r="O12" s="203"/>
      <c r="P12" s="125">
        <v>712</v>
      </c>
      <c r="Q12" s="203"/>
      <c r="R12" s="125" t="s">
        <v>253</v>
      </c>
      <c r="S12" s="203"/>
      <c r="T12" s="179">
        <f>MAX(G12:R12)</f>
        <v>738</v>
      </c>
      <c r="U12" s="102"/>
      <c r="V12" s="203"/>
    </row>
    <row r="13" spans="1:22" s="3" customFormat="1" ht="53.25" customHeight="1" x14ac:dyDescent="0.2">
      <c r="A13" s="93">
        <v>2</v>
      </c>
      <c r="B13" s="94" t="s">
        <v>70</v>
      </c>
      <c r="C13" s="95">
        <f>IF(ISERROR(VLOOKUP(B13,'KAYIT LİSTESİ'!$B$4:$H$83,2,0)),"",(VLOOKUP(B13,'KAYIT LİSTESİ'!$B$4:$H$83,2,0)))</f>
        <v>83</v>
      </c>
      <c r="D13" s="96">
        <f>IF(ISERROR(VLOOKUP(B13,'KAYIT LİSTESİ'!$B$4:$H$83,4,0)),"",(VLOOKUP(B13,'KAYIT LİSTESİ'!$B$4:$H$83,4,0)))</f>
        <v>38089</v>
      </c>
      <c r="E13" s="97" t="str">
        <f>IF(ISERROR(VLOOKUP(B13,'KAYIT LİSTESİ'!$B$4:$H$83,5,0)),"",(VLOOKUP(B13,'KAYIT LİSTESİ'!$B$4:$H$83,5,0)))</f>
        <v>MARKO BRASOVIC</v>
      </c>
      <c r="F13" s="97" t="str">
        <f>IF(ISERROR(VLOOKUP(B13,'KAYIT LİSTESİ'!$B$4:$H$83,6,0)),"",(VLOOKUP(B13,'KAYIT LİSTESİ'!$B$4:$H$83,6,0)))</f>
        <v>SRB</v>
      </c>
      <c r="G13" s="125" t="s">
        <v>253</v>
      </c>
      <c r="H13" s="203"/>
      <c r="I13" s="125">
        <v>677</v>
      </c>
      <c r="J13" s="203"/>
      <c r="K13" s="125" t="s">
        <v>253</v>
      </c>
      <c r="L13" s="203"/>
      <c r="M13" s="77">
        <f>MAX(G13:K13)</f>
        <v>677</v>
      </c>
      <c r="N13" s="125">
        <v>669</v>
      </c>
      <c r="O13" s="203"/>
      <c r="P13" s="125" t="s">
        <v>253</v>
      </c>
      <c r="Q13" s="203"/>
      <c r="R13" s="125">
        <v>702</v>
      </c>
      <c r="S13" s="203"/>
      <c r="T13" s="179">
        <f>MAX(G13:R13)</f>
        <v>702</v>
      </c>
      <c r="U13" s="102"/>
      <c r="V13" s="203"/>
    </row>
    <row r="14" spans="1:22" s="3" customFormat="1" ht="53.25" customHeight="1" x14ac:dyDescent="0.2">
      <c r="A14" s="93">
        <v>3</v>
      </c>
      <c r="B14" s="94" t="s">
        <v>71</v>
      </c>
      <c r="C14" s="95">
        <f>IF(ISERROR(VLOOKUP(B14,'KAYIT LİSTESİ'!$B$4:$H$83,2,0)),"",(VLOOKUP(B14,'KAYIT LİSTESİ'!$B$4:$H$83,2,0)))</f>
        <v>29</v>
      </c>
      <c r="D14" s="96" t="str">
        <f>IF(ISERROR(VLOOKUP(B14,'KAYIT LİSTESİ'!$B$4:$H$83,4,0)),"",(VLOOKUP(B14,'KAYIT LİSTESİ'!$B$4:$H$83,4,0)))</f>
        <v>06.04.1992</v>
      </c>
      <c r="E14" s="97" t="str">
        <f>IF(ISERROR(VLOOKUP(B14,'KAYIT LİSTESİ'!$B$4:$H$83,5,0)),"",(VLOOKUP(B14,'KAYIT LİSTESİ'!$B$4:$H$83,5,0)))</f>
        <v>ALPER KULAKSIZ</v>
      </c>
      <c r="F14" s="97" t="str">
        <f>IF(ISERROR(VLOOKUP(B14,'KAYIT LİSTESİ'!$B$4:$H$83,6,0)),"",(VLOOKUP(B14,'KAYIT LİSTESİ'!$B$4:$H$83,6,0)))</f>
        <v>İSTANBUL</v>
      </c>
      <c r="G14" s="125" t="s">
        <v>253</v>
      </c>
      <c r="H14" s="203"/>
      <c r="I14" s="125" t="s">
        <v>253</v>
      </c>
      <c r="J14" s="203"/>
      <c r="K14" s="125" t="s">
        <v>253</v>
      </c>
      <c r="L14" s="203"/>
      <c r="M14" s="77" t="s">
        <v>253</v>
      </c>
      <c r="N14" s="125" t="s">
        <v>253</v>
      </c>
      <c r="O14" s="203"/>
      <c r="P14" s="125" t="s">
        <v>253</v>
      </c>
      <c r="Q14" s="203"/>
      <c r="R14" s="125">
        <v>686</v>
      </c>
      <c r="S14" s="203"/>
      <c r="T14" s="179">
        <f>MAX(G14:R14)</f>
        <v>686</v>
      </c>
      <c r="U14" s="102"/>
      <c r="V14" s="203"/>
    </row>
    <row r="15" spans="1:22" s="3" customFormat="1" ht="53.25" customHeight="1" x14ac:dyDescent="0.2">
      <c r="A15" s="93">
        <v>4</v>
      </c>
      <c r="B15" s="94" t="s">
        <v>68</v>
      </c>
      <c r="C15" s="95">
        <f>IF(ISERROR(VLOOKUP(B15,'KAYIT LİSTESİ'!$B$4:$H$83,2,0)),"",(VLOOKUP(B15,'KAYIT LİSTESİ'!$B$4:$H$83,2,0)))</f>
        <v>32</v>
      </c>
      <c r="D15" s="96" t="str">
        <f>IF(ISERROR(VLOOKUP(B15,'KAYIT LİSTESİ'!$B$4:$H$83,4,0)),"",(VLOOKUP(B15,'KAYIT LİSTESİ'!$B$4:$H$83,4,0)))</f>
        <v>03.02.1998</v>
      </c>
      <c r="E15" s="97" t="str">
        <f>IF(ISERROR(VLOOKUP(B15,'KAYIT LİSTESİ'!$B$4:$H$83,5,0)),"",(VLOOKUP(B15,'KAYIT LİSTESİ'!$B$4:$H$83,5,0)))</f>
        <v>NEMANJA MATIJASEVIC</v>
      </c>
      <c r="F15" s="97" t="str">
        <f>IF(ISERROR(VLOOKUP(B15,'KAYIT LİSTESİ'!$B$4:$H$83,6,0)),"",(VLOOKUP(B15,'KAYIT LİSTESİ'!$B$4:$H$83,6,0)))</f>
        <v>SRB</v>
      </c>
      <c r="G15" s="125">
        <v>631</v>
      </c>
      <c r="H15" s="203"/>
      <c r="I15" s="125">
        <v>633</v>
      </c>
      <c r="J15" s="203"/>
      <c r="K15" s="125">
        <v>618</v>
      </c>
      <c r="L15" s="203"/>
      <c r="M15" s="77">
        <f>MAX(G15:K15)</f>
        <v>633</v>
      </c>
      <c r="N15" s="125">
        <v>634</v>
      </c>
      <c r="O15" s="203"/>
      <c r="P15" s="125" t="s">
        <v>253</v>
      </c>
      <c r="Q15" s="203"/>
      <c r="R15" s="125" t="s">
        <v>253</v>
      </c>
      <c r="S15" s="203"/>
      <c r="T15" s="179">
        <f>MAX(G15:R15)</f>
        <v>634</v>
      </c>
      <c r="U15" s="102"/>
      <c r="V15" s="203"/>
    </row>
    <row r="16" spans="1:22" s="3" customFormat="1" ht="53.25" customHeight="1" x14ac:dyDescent="0.2">
      <c r="A16" s="93">
        <v>5</v>
      </c>
      <c r="B16" s="94" t="s">
        <v>66</v>
      </c>
      <c r="C16" s="95">
        <f>IF(ISERROR(VLOOKUP(B16,'KAYIT LİSTESİ'!$B$4:$H$83,2,0)),"",(VLOOKUP(B16,'KAYIT LİSTESİ'!$B$4:$H$83,2,0)))</f>
        <v>33</v>
      </c>
      <c r="D16" s="96" t="str">
        <f>IF(ISERROR(VLOOKUP(B16,'KAYIT LİSTESİ'!$B$4:$H$83,4,0)),"",(VLOOKUP(B16,'KAYIT LİSTESİ'!$B$4:$H$83,4,0)))</f>
        <v>13.08.2004</v>
      </c>
      <c r="E16" s="97" t="str">
        <f>IF(ISERROR(VLOOKUP(B16,'KAYIT LİSTESİ'!$B$4:$H$83,5,0)),"",(VLOOKUP(B16,'KAYIT LİSTESİ'!$B$4:$H$83,5,0)))</f>
        <v>GÖKDENİZ GENCELMEZ</v>
      </c>
      <c r="F16" s="97" t="str">
        <f>IF(ISERROR(VLOOKUP(B16,'KAYIT LİSTESİ'!$B$4:$H$83,6,0)),"",(VLOOKUP(B16,'KAYIT LİSTESİ'!$B$4:$H$83,6,0)))</f>
        <v>İZMİR</v>
      </c>
      <c r="G16" s="125">
        <v>572</v>
      </c>
      <c r="H16" s="203"/>
      <c r="I16" s="125">
        <v>548</v>
      </c>
      <c r="J16" s="203"/>
      <c r="K16" s="125" t="s">
        <v>253</v>
      </c>
      <c r="L16" s="203"/>
      <c r="M16" s="77">
        <f>MAX(G16:K16)</f>
        <v>572</v>
      </c>
      <c r="N16" s="125">
        <v>536</v>
      </c>
      <c r="O16" s="203"/>
      <c r="P16" s="125">
        <v>574</v>
      </c>
      <c r="Q16" s="203"/>
      <c r="R16" s="125">
        <v>544</v>
      </c>
      <c r="S16" s="203"/>
      <c r="T16" s="179">
        <f>MAX(G16:R16)</f>
        <v>574</v>
      </c>
      <c r="U16" s="102"/>
      <c r="V16" s="203"/>
    </row>
    <row r="17" spans="1:22" s="3" customFormat="1" ht="53.25" customHeight="1" x14ac:dyDescent="0.2">
      <c r="A17" s="93" t="s">
        <v>256</v>
      </c>
      <c r="B17" s="94" t="s">
        <v>69</v>
      </c>
      <c r="C17" s="95">
        <f>IF(ISERROR(VLOOKUP(B17,'KAYIT LİSTESİ'!$B$4:$H$83,2,0)),"",(VLOOKUP(B17,'KAYIT LİSTESİ'!$B$4:$H$83,2,0)))</f>
        <v>30</v>
      </c>
      <c r="D17" s="96" t="str">
        <f>IF(ISERROR(VLOOKUP(B17,'KAYIT LİSTESİ'!$B$4:$H$83,4,0)),"",(VLOOKUP(B17,'KAYIT LİSTESİ'!$B$4:$H$83,4,0)))</f>
        <v>01.01.2001</v>
      </c>
      <c r="E17" s="97" t="str">
        <f>IF(ISERROR(VLOOKUP(B17,'KAYIT LİSTESİ'!$B$4:$H$83,5,0)),"",(VLOOKUP(B17,'KAYIT LİSTESİ'!$B$4:$H$83,5,0)))</f>
        <v>BATUHAN ÇAKIR</v>
      </c>
      <c r="F17" s="97" t="str">
        <f>IF(ISERROR(VLOOKUP(B17,'KAYIT LİSTESİ'!$B$4:$H$83,6,0)),"",(VLOOKUP(B17,'KAYIT LİSTESİ'!$B$4:$H$83,6,0)))</f>
        <v>İSTANBUL</v>
      </c>
      <c r="G17" s="125" t="s">
        <v>253</v>
      </c>
      <c r="H17" s="203"/>
      <c r="I17" s="125" t="s">
        <v>253</v>
      </c>
      <c r="J17" s="203"/>
      <c r="K17" s="125" t="s">
        <v>253</v>
      </c>
      <c r="L17" s="203"/>
      <c r="M17" s="77" t="s">
        <v>253</v>
      </c>
      <c r="N17" s="125" t="s">
        <v>253</v>
      </c>
      <c r="O17" s="203"/>
      <c r="P17" s="125" t="s">
        <v>253</v>
      </c>
      <c r="Q17" s="203"/>
      <c r="R17" s="125" t="s">
        <v>253</v>
      </c>
      <c r="S17" s="203"/>
      <c r="T17" s="179" t="s">
        <v>255</v>
      </c>
      <c r="U17" s="102"/>
      <c r="V17" s="203"/>
    </row>
    <row r="18" spans="1:22" s="3" customFormat="1" ht="53.25" hidden="1" customHeight="1" x14ac:dyDescent="0.2">
      <c r="A18" s="93"/>
      <c r="B18" s="94" t="s">
        <v>73</v>
      </c>
      <c r="C18" s="95" t="str">
        <f>IF(ISERROR(VLOOKUP(B18,'KAYIT LİSTESİ'!$B$4:$H$83,2,0)),"",(VLOOKUP(B18,'KAYIT LİSTESİ'!$B$4:$H$83,2,0)))</f>
        <v/>
      </c>
      <c r="D18" s="96" t="str">
        <f>IF(ISERROR(VLOOKUP(B18,'KAYIT LİSTESİ'!$B$4:$H$83,4,0)),"",(VLOOKUP(B18,'KAYIT LİSTESİ'!$B$4:$H$83,4,0)))</f>
        <v/>
      </c>
      <c r="E18" s="97" t="str">
        <f>IF(ISERROR(VLOOKUP(B18,'KAYIT LİSTESİ'!$B$4:$H$83,5,0)),"",(VLOOKUP(B18,'KAYIT LİSTESİ'!$B$4:$H$83,5,0)))</f>
        <v/>
      </c>
      <c r="F18" s="97" t="str">
        <f>IF(ISERROR(VLOOKUP(B18,'KAYIT LİSTESİ'!$B$4:$H$83,6,0)),"",(VLOOKUP(B18,'KAYIT LİSTESİ'!$B$4:$H$83,6,0)))</f>
        <v/>
      </c>
      <c r="G18" s="125"/>
      <c r="H18" s="203"/>
      <c r="I18" s="125"/>
      <c r="J18" s="203"/>
      <c r="K18" s="125"/>
      <c r="L18" s="203"/>
      <c r="M18" s="77">
        <f t="shared" ref="M18:M40" si="0">MAX(G18:K18)</f>
        <v>0</v>
      </c>
      <c r="N18" s="125"/>
      <c r="O18" s="203"/>
      <c r="P18" s="125"/>
      <c r="Q18" s="203"/>
      <c r="R18" s="125"/>
      <c r="S18" s="203"/>
      <c r="T18" s="179">
        <f t="shared" ref="T18:T40" si="1">MAX(G18:R18)</f>
        <v>0</v>
      </c>
      <c r="U18" s="102"/>
      <c r="V18" s="203"/>
    </row>
    <row r="19" spans="1:22" s="3" customFormat="1" ht="53.25" hidden="1" customHeight="1" x14ac:dyDescent="0.2">
      <c r="A19" s="93"/>
      <c r="B19" s="94" t="s">
        <v>74</v>
      </c>
      <c r="C19" s="95" t="str">
        <f>IF(ISERROR(VLOOKUP(B19,'KAYIT LİSTESİ'!$B$4:$H$83,2,0)),"",(VLOOKUP(B19,'KAYIT LİSTESİ'!$B$4:$H$83,2,0)))</f>
        <v/>
      </c>
      <c r="D19" s="96" t="str">
        <f>IF(ISERROR(VLOOKUP(B19,'KAYIT LİSTESİ'!$B$4:$H$83,4,0)),"",(VLOOKUP(B19,'KAYIT LİSTESİ'!$B$4:$H$83,4,0)))</f>
        <v/>
      </c>
      <c r="E19" s="97" t="str">
        <f>IF(ISERROR(VLOOKUP(B19,'KAYIT LİSTESİ'!$B$4:$H$83,5,0)),"",(VLOOKUP(B19,'KAYIT LİSTESİ'!$B$4:$H$83,5,0)))</f>
        <v/>
      </c>
      <c r="F19" s="97" t="str">
        <f>IF(ISERROR(VLOOKUP(B19,'KAYIT LİSTESİ'!$B$4:$H$83,6,0)),"",(VLOOKUP(B19,'KAYIT LİSTESİ'!$B$4:$H$83,6,0)))</f>
        <v/>
      </c>
      <c r="G19" s="125"/>
      <c r="H19" s="203"/>
      <c r="I19" s="125"/>
      <c r="J19" s="203"/>
      <c r="K19" s="125"/>
      <c r="L19" s="203"/>
      <c r="M19" s="77">
        <f t="shared" si="0"/>
        <v>0</v>
      </c>
      <c r="N19" s="125"/>
      <c r="O19" s="203"/>
      <c r="P19" s="125"/>
      <c r="Q19" s="203"/>
      <c r="R19" s="125"/>
      <c r="S19" s="203"/>
      <c r="T19" s="179">
        <f t="shared" si="1"/>
        <v>0</v>
      </c>
      <c r="U19" s="102"/>
      <c r="V19" s="203"/>
    </row>
    <row r="20" spans="1:22" s="3" customFormat="1" ht="53.25" hidden="1" customHeight="1" x14ac:dyDescent="0.2">
      <c r="A20" s="93"/>
      <c r="B20" s="94" t="s">
        <v>75</v>
      </c>
      <c r="C20" s="95" t="str">
        <f>IF(ISERROR(VLOOKUP(B20,'KAYIT LİSTESİ'!$B$4:$H$83,2,0)),"",(VLOOKUP(B20,'KAYIT LİSTESİ'!$B$4:$H$83,2,0)))</f>
        <v/>
      </c>
      <c r="D20" s="96" t="str">
        <f>IF(ISERROR(VLOOKUP(B20,'KAYIT LİSTESİ'!$B$4:$H$83,4,0)),"",(VLOOKUP(B20,'KAYIT LİSTESİ'!$B$4:$H$83,4,0)))</f>
        <v/>
      </c>
      <c r="E20" s="97" t="str">
        <f>IF(ISERROR(VLOOKUP(B20,'KAYIT LİSTESİ'!$B$4:$H$83,5,0)),"",(VLOOKUP(B20,'KAYIT LİSTESİ'!$B$4:$H$83,5,0)))</f>
        <v/>
      </c>
      <c r="F20" s="97" t="str">
        <f>IF(ISERROR(VLOOKUP(B20,'KAYIT LİSTESİ'!$B$4:$H$83,6,0)),"",(VLOOKUP(B20,'KAYIT LİSTESİ'!$B$4:$H$83,6,0)))</f>
        <v/>
      </c>
      <c r="G20" s="125"/>
      <c r="H20" s="203"/>
      <c r="I20" s="125"/>
      <c r="J20" s="203"/>
      <c r="K20" s="125"/>
      <c r="L20" s="203"/>
      <c r="M20" s="77">
        <f t="shared" si="0"/>
        <v>0</v>
      </c>
      <c r="N20" s="125"/>
      <c r="O20" s="203"/>
      <c r="P20" s="125"/>
      <c r="Q20" s="203"/>
      <c r="R20" s="125"/>
      <c r="S20" s="203"/>
      <c r="T20" s="179">
        <f t="shared" si="1"/>
        <v>0</v>
      </c>
      <c r="U20" s="102"/>
      <c r="V20" s="203"/>
    </row>
    <row r="21" spans="1:22" s="3" customFormat="1" ht="53.25" hidden="1" customHeight="1" x14ac:dyDescent="0.2">
      <c r="A21" s="93"/>
      <c r="B21" s="94" t="s">
        <v>76</v>
      </c>
      <c r="C21" s="95" t="str">
        <f>IF(ISERROR(VLOOKUP(B21,'KAYIT LİSTESİ'!$B$4:$H$83,2,0)),"",(VLOOKUP(B21,'KAYIT LİSTESİ'!$B$4:$H$83,2,0)))</f>
        <v/>
      </c>
      <c r="D21" s="96" t="str">
        <f>IF(ISERROR(VLOOKUP(B21,'KAYIT LİSTESİ'!$B$4:$H$83,4,0)),"",(VLOOKUP(B21,'KAYIT LİSTESİ'!$B$4:$H$83,4,0)))</f>
        <v/>
      </c>
      <c r="E21" s="97" t="str">
        <f>IF(ISERROR(VLOOKUP(B21,'KAYIT LİSTESİ'!$B$4:$H$83,5,0)),"",(VLOOKUP(B21,'KAYIT LİSTESİ'!$B$4:$H$83,5,0)))</f>
        <v/>
      </c>
      <c r="F21" s="97" t="str">
        <f>IF(ISERROR(VLOOKUP(B21,'KAYIT LİSTESİ'!$B$4:$H$83,6,0)),"",(VLOOKUP(B21,'KAYIT LİSTESİ'!$B$4:$H$83,6,0)))</f>
        <v/>
      </c>
      <c r="G21" s="125"/>
      <c r="H21" s="203"/>
      <c r="I21" s="125"/>
      <c r="J21" s="203"/>
      <c r="K21" s="125"/>
      <c r="L21" s="203"/>
      <c r="M21" s="77">
        <f t="shared" si="0"/>
        <v>0</v>
      </c>
      <c r="N21" s="125"/>
      <c r="O21" s="203"/>
      <c r="P21" s="125"/>
      <c r="Q21" s="203"/>
      <c r="R21" s="125"/>
      <c r="S21" s="203"/>
      <c r="T21" s="179">
        <f t="shared" si="1"/>
        <v>0</v>
      </c>
      <c r="U21" s="102"/>
      <c r="V21" s="203"/>
    </row>
    <row r="22" spans="1:22" s="3" customFormat="1" ht="53.25" hidden="1" customHeight="1" x14ac:dyDescent="0.2">
      <c r="A22" s="93"/>
      <c r="B22" s="94" t="s">
        <v>77</v>
      </c>
      <c r="C22" s="95" t="str">
        <f>IF(ISERROR(VLOOKUP(B22,'KAYIT LİSTESİ'!$B$4:$H$83,2,0)),"",(VLOOKUP(B22,'KAYIT LİSTESİ'!$B$4:$H$83,2,0)))</f>
        <v/>
      </c>
      <c r="D22" s="96" t="str">
        <f>IF(ISERROR(VLOOKUP(B22,'KAYIT LİSTESİ'!$B$4:$H$83,4,0)),"",(VLOOKUP(B22,'KAYIT LİSTESİ'!$B$4:$H$83,4,0)))</f>
        <v/>
      </c>
      <c r="E22" s="97" t="str">
        <f>IF(ISERROR(VLOOKUP(B22,'KAYIT LİSTESİ'!$B$4:$H$83,5,0)),"",(VLOOKUP(B22,'KAYIT LİSTESİ'!$B$4:$H$83,5,0)))</f>
        <v/>
      </c>
      <c r="F22" s="97" t="str">
        <f>IF(ISERROR(VLOOKUP(B22,'KAYIT LİSTESİ'!$B$4:$H$83,6,0)),"",(VLOOKUP(B22,'KAYIT LİSTESİ'!$B$4:$H$83,6,0)))</f>
        <v/>
      </c>
      <c r="G22" s="125"/>
      <c r="H22" s="203"/>
      <c r="I22" s="125"/>
      <c r="J22" s="203"/>
      <c r="K22" s="125"/>
      <c r="L22" s="203"/>
      <c r="M22" s="77">
        <f t="shared" si="0"/>
        <v>0</v>
      </c>
      <c r="N22" s="125"/>
      <c r="O22" s="203"/>
      <c r="P22" s="125"/>
      <c r="Q22" s="203"/>
      <c r="R22" s="125"/>
      <c r="S22" s="203"/>
      <c r="T22" s="179">
        <f t="shared" si="1"/>
        <v>0</v>
      </c>
      <c r="U22" s="102"/>
      <c r="V22" s="203"/>
    </row>
    <row r="23" spans="1:22" s="3" customFormat="1" ht="53.25" hidden="1" customHeight="1" x14ac:dyDescent="0.2">
      <c r="A23" s="93"/>
      <c r="B23" s="94" t="s">
        <v>78</v>
      </c>
      <c r="C23" s="95" t="str">
        <f>IF(ISERROR(VLOOKUP(B23,'KAYIT LİSTESİ'!$B$4:$H$83,2,0)),"",(VLOOKUP(B23,'KAYIT LİSTESİ'!$B$4:$H$83,2,0)))</f>
        <v/>
      </c>
      <c r="D23" s="96" t="str">
        <f>IF(ISERROR(VLOOKUP(B23,'KAYIT LİSTESİ'!$B$4:$H$83,4,0)),"",(VLOOKUP(B23,'KAYIT LİSTESİ'!$B$4:$H$83,4,0)))</f>
        <v/>
      </c>
      <c r="E23" s="97" t="str">
        <f>IF(ISERROR(VLOOKUP(B23,'KAYIT LİSTESİ'!$B$4:$H$83,5,0)),"",(VLOOKUP(B23,'KAYIT LİSTESİ'!$B$4:$H$83,5,0)))</f>
        <v/>
      </c>
      <c r="F23" s="97" t="str">
        <f>IF(ISERROR(VLOOKUP(B23,'KAYIT LİSTESİ'!$B$4:$H$83,6,0)),"",(VLOOKUP(B23,'KAYIT LİSTESİ'!$B$4:$H$83,6,0)))</f>
        <v/>
      </c>
      <c r="G23" s="125"/>
      <c r="H23" s="203"/>
      <c r="I23" s="125"/>
      <c r="J23" s="203"/>
      <c r="K23" s="125"/>
      <c r="L23" s="203"/>
      <c r="M23" s="77">
        <f t="shared" si="0"/>
        <v>0</v>
      </c>
      <c r="N23" s="125"/>
      <c r="O23" s="203"/>
      <c r="P23" s="125"/>
      <c r="Q23" s="203"/>
      <c r="R23" s="125"/>
      <c r="S23" s="203"/>
      <c r="T23" s="179">
        <f t="shared" si="1"/>
        <v>0</v>
      </c>
      <c r="U23" s="102"/>
      <c r="V23" s="203"/>
    </row>
    <row r="24" spans="1:22" s="3" customFormat="1" ht="53.25" hidden="1" customHeight="1" x14ac:dyDescent="0.2">
      <c r="A24" s="93"/>
      <c r="B24" s="94" t="s">
        <v>79</v>
      </c>
      <c r="C24" s="95" t="str">
        <f>IF(ISERROR(VLOOKUP(B24,'KAYIT LİSTESİ'!$B$4:$H$83,2,0)),"",(VLOOKUP(B24,'KAYIT LİSTESİ'!$B$4:$H$83,2,0)))</f>
        <v/>
      </c>
      <c r="D24" s="96" t="str">
        <f>IF(ISERROR(VLOOKUP(B24,'KAYIT LİSTESİ'!$B$4:$H$83,4,0)),"",(VLOOKUP(B24,'KAYIT LİSTESİ'!$B$4:$H$83,4,0)))</f>
        <v/>
      </c>
      <c r="E24" s="97" t="str">
        <f>IF(ISERROR(VLOOKUP(B24,'KAYIT LİSTESİ'!$B$4:$H$83,5,0)),"",(VLOOKUP(B24,'KAYIT LİSTESİ'!$B$4:$H$83,5,0)))</f>
        <v/>
      </c>
      <c r="F24" s="97" t="str">
        <f>IF(ISERROR(VLOOKUP(B24,'KAYIT LİSTESİ'!$B$4:$H$83,6,0)),"",(VLOOKUP(B24,'KAYIT LİSTESİ'!$B$4:$H$83,6,0)))</f>
        <v/>
      </c>
      <c r="G24" s="125"/>
      <c r="H24" s="203"/>
      <c r="I24" s="125"/>
      <c r="J24" s="203"/>
      <c r="K24" s="125"/>
      <c r="L24" s="203"/>
      <c r="M24" s="77">
        <f t="shared" si="0"/>
        <v>0</v>
      </c>
      <c r="N24" s="125"/>
      <c r="O24" s="203"/>
      <c r="P24" s="125"/>
      <c r="Q24" s="203"/>
      <c r="R24" s="125"/>
      <c r="S24" s="203"/>
      <c r="T24" s="179">
        <f t="shared" si="1"/>
        <v>0</v>
      </c>
      <c r="U24" s="102"/>
      <c r="V24" s="203"/>
    </row>
    <row r="25" spans="1:22" s="3" customFormat="1" ht="53.25" hidden="1" customHeight="1" x14ac:dyDescent="0.2">
      <c r="A25" s="93"/>
      <c r="B25" s="94" t="s">
        <v>80</v>
      </c>
      <c r="C25" s="95" t="str">
        <f>IF(ISERROR(VLOOKUP(B25,'KAYIT LİSTESİ'!$B$4:$H$83,2,0)),"",(VLOOKUP(B25,'KAYIT LİSTESİ'!$B$4:$H$83,2,0)))</f>
        <v/>
      </c>
      <c r="D25" s="96" t="str">
        <f>IF(ISERROR(VLOOKUP(B25,'KAYIT LİSTESİ'!$B$4:$H$83,4,0)),"",(VLOOKUP(B25,'KAYIT LİSTESİ'!$B$4:$H$83,4,0)))</f>
        <v/>
      </c>
      <c r="E25" s="97" t="str">
        <f>IF(ISERROR(VLOOKUP(B25,'KAYIT LİSTESİ'!$B$4:$H$83,5,0)),"",(VLOOKUP(B25,'KAYIT LİSTESİ'!$B$4:$H$83,5,0)))</f>
        <v/>
      </c>
      <c r="F25" s="97" t="str">
        <f>IF(ISERROR(VLOOKUP(B25,'KAYIT LİSTESİ'!$B$4:$H$83,6,0)),"",(VLOOKUP(B25,'KAYIT LİSTESİ'!$B$4:$H$83,6,0)))</f>
        <v/>
      </c>
      <c r="G25" s="125"/>
      <c r="H25" s="203"/>
      <c r="I25" s="125"/>
      <c r="J25" s="203"/>
      <c r="K25" s="125"/>
      <c r="L25" s="203"/>
      <c r="M25" s="77">
        <f t="shared" si="0"/>
        <v>0</v>
      </c>
      <c r="N25" s="125"/>
      <c r="O25" s="203"/>
      <c r="P25" s="125"/>
      <c r="Q25" s="203"/>
      <c r="R25" s="125"/>
      <c r="S25" s="203"/>
      <c r="T25" s="179">
        <f t="shared" si="1"/>
        <v>0</v>
      </c>
      <c r="U25" s="102"/>
      <c r="V25" s="203"/>
    </row>
    <row r="26" spans="1:22" s="3" customFormat="1" ht="53.25" hidden="1" customHeight="1" x14ac:dyDescent="0.2">
      <c r="A26" s="93"/>
      <c r="B26" s="94" t="s">
        <v>81</v>
      </c>
      <c r="C26" s="95" t="str">
        <f>IF(ISERROR(VLOOKUP(B26,'KAYIT LİSTESİ'!$B$4:$H$83,2,0)),"",(VLOOKUP(B26,'KAYIT LİSTESİ'!$B$4:$H$83,2,0)))</f>
        <v/>
      </c>
      <c r="D26" s="96" t="str">
        <f>IF(ISERROR(VLOOKUP(B26,'KAYIT LİSTESİ'!$B$4:$H$83,4,0)),"",(VLOOKUP(B26,'KAYIT LİSTESİ'!$B$4:$H$83,4,0)))</f>
        <v/>
      </c>
      <c r="E26" s="97" t="str">
        <f>IF(ISERROR(VLOOKUP(B26,'KAYIT LİSTESİ'!$B$4:$H$83,5,0)),"",(VLOOKUP(B26,'KAYIT LİSTESİ'!$B$4:$H$83,5,0)))</f>
        <v/>
      </c>
      <c r="F26" s="97" t="str">
        <f>IF(ISERROR(VLOOKUP(B26,'KAYIT LİSTESİ'!$B$4:$H$83,6,0)),"",(VLOOKUP(B26,'KAYIT LİSTESİ'!$B$4:$H$83,6,0)))</f>
        <v/>
      </c>
      <c r="G26" s="125"/>
      <c r="H26" s="203"/>
      <c r="I26" s="125"/>
      <c r="J26" s="203"/>
      <c r="K26" s="125"/>
      <c r="L26" s="203"/>
      <c r="M26" s="77">
        <f t="shared" si="0"/>
        <v>0</v>
      </c>
      <c r="N26" s="125"/>
      <c r="O26" s="203"/>
      <c r="P26" s="125"/>
      <c r="Q26" s="203"/>
      <c r="R26" s="125"/>
      <c r="S26" s="203"/>
      <c r="T26" s="179">
        <f t="shared" si="1"/>
        <v>0</v>
      </c>
      <c r="U26" s="102"/>
      <c r="V26" s="203"/>
    </row>
    <row r="27" spans="1:22" s="3" customFormat="1" ht="53.25" hidden="1" customHeight="1" x14ac:dyDescent="0.2">
      <c r="A27" s="93"/>
      <c r="B27" s="94" t="s">
        <v>82</v>
      </c>
      <c r="C27" s="95" t="str">
        <f>IF(ISERROR(VLOOKUP(B27,'KAYIT LİSTESİ'!$B$4:$H$83,2,0)),"",(VLOOKUP(B27,'KAYIT LİSTESİ'!$B$4:$H$83,2,0)))</f>
        <v/>
      </c>
      <c r="D27" s="96" t="str">
        <f>IF(ISERROR(VLOOKUP(B27,'KAYIT LİSTESİ'!$B$4:$H$83,4,0)),"",(VLOOKUP(B27,'KAYIT LİSTESİ'!$B$4:$H$83,4,0)))</f>
        <v/>
      </c>
      <c r="E27" s="97" t="str">
        <f>IF(ISERROR(VLOOKUP(B27,'KAYIT LİSTESİ'!$B$4:$H$83,5,0)),"",(VLOOKUP(B27,'KAYIT LİSTESİ'!$B$4:$H$83,5,0)))</f>
        <v/>
      </c>
      <c r="F27" s="97" t="str">
        <f>IF(ISERROR(VLOOKUP(B27,'KAYIT LİSTESİ'!$B$4:$H$83,6,0)),"",(VLOOKUP(B27,'KAYIT LİSTESİ'!$B$4:$H$83,6,0)))</f>
        <v/>
      </c>
      <c r="G27" s="125"/>
      <c r="H27" s="203"/>
      <c r="I27" s="125"/>
      <c r="J27" s="203"/>
      <c r="K27" s="125"/>
      <c r="L27" s="203"/>
      <c r="M27" s="77">
        <f t="shared" si="0"/>
        <v>0</v>
      </c>
      <c r="N27" s="125"/>
      <c r="O27" s="203"/>
      <c r="P27" s="125"/>
      <c r="Q27" s="203"/>
      <c r="R27" s="125"/>
      <c r="S27" s="203"/>
      <c r="T27" s="179">
        <f t="shared" si="1"/>
        <v>0</v>
      </c>
      <c r="U27" s="102"/>
      <c r="V27" s="203"/>
    </row>
    <row r="28" spans="1:22" s="3" customFormat="1" ht="53.25" hidden="1" customHeight="1" x14ac:dyDescent="0.2">
      <c r="A28" s="93"/>
      <c r="B28" s="94" t="s">
        <v>83</v>
      </c>
      <c r="C28" s="95" t="str">
        <f>IF(ISERROR(VLOOKUP(B28,'KAYIT LİSTESİ'!$B$4:$H$83,2,0)),"",(VLOOKUP(B28,'KAYIT LİSTESİ'!$B$4:$H$83,2,0)))</f>
        <v/>
      </c>
      <c r="D28" s="96" t="str">
        <f>IF(ISERROR(VLOOKUP(B28,'KAYIT LİSTESİ'!$B$4:$H$83,4,0)),"",(VLOOKUP(B28,'KAYIT LİSTESİ'!$B$4:$H$83,4,0)))</f>
        <v/>
      </c>
      <c r="E28" s="97" t="str">
        <f>IF(ISERROR(VLOOKUP(B28,'KAYIT LİSTESİ'!$B$4:$H$83,5,0)),"",(VLOOKUP(B28,'KAYIT LİSTESİ'!$B$4:$H$83,5,0)))</f>
        <v/>
      </c>
      <c r="F28" s="97" t="str">
        <f>IF(ISERROR(VLOOKUP(B28,'KAYIT LİSTESİ'!$B$4:$H$83,6,0)),"",(VLOOKUP(B28,'KAYIT LİSTESİ'!$B$4:$H$83,6,0)))</f>
        <v/>
      </c>
      <c r="G28" s="125"/>
      <c r="H28" s="203"/>
      <c r="I28" s="125"/>
      <c r="J28" s="203"/>
      <c r="K28" s="125"/>
      <c r="L28" s="203"/>
      <c r="M28" s="77">
        <f t="shared" si="0"/>
        <v>0</v>
      </c>
      <c r="N28" s="125"/>
      <c r="O28" s="203"/>
      <c r="P28" s="125"/>
      <c r="Q28" s="203"/>
      <c r="R28" s="125"/>
      <c r="S28" s="203"/>
      <c r="T28" s="179">
        <f t="shared" si="1"/>
        <v>0</v>
      </c>
      <c r="U28" s="102"/>
      <c r="V28" s="203"/>
    </row>
    <row r="29" spans="1:22" s="3" customFormat="1" ht="53.25" hidden="1" customHeight="1" x14ac:dyDescent="0.2">
      <c r="A29" s="93"/>
      <c r="B29" s="94" t="s">
        <v>84</v>
      </c>
      <c r="C29" s="95" t="str">
        <f>IF(ISERROR(VLOOKUP(B29,'KAYIT LİSTESİ'!$B$4:$H$83,2,0)),"",(VLOOKUP(B29,'KAYIT LİSTESİ'!$B$4:$H$83,2,0)))</f>
        <v/>
      </c>
      <c r="D29" s="96" t="str">
        <f>IF(ISERROR(VLOOKUP(B29,'KAYIT LİSTESİ'!$B$4:$H$83,4,0)),"",(VLOOKUP(B29,'KAYIT LİSTESİ'!$B$4:$H$83,4,0)))</f>
        <v/>
      </c>
      <c r="E29" s="97" t="str">
        <f>IF(ISERROR(VLOOKUP(B29,'KAYIT LİSTESİ'!$B$4:$H$83,5,0)),"",(VLOOKUP(B29,'KAYIT LİSTESİ'!$B$4:$H$83,5,0)))</f>
        <v/>
      </c>
      <c r="F29" s="97" t="str">
        <f>IF(ISERROR(VLOOKUP(B29,'KAYIT LİSTESİ'!$B$4:$H$83,6,0)),"",(VLOOKUP(B29,'KAYIT LİSTESİ'!$B$4:$H$83,6,0)))</f>
        <v/>
      </c>
      <c r="G29" s="125"/>
      <c r="H29" s="203"/>
      <c r="I29" s="125"/>
      <c r="J29" s="203"/>
      <c r="K29" s="125"/>
      <c r="L29" s="203"/>
      <c r="M29" s="77">
        <f t="shared" si="0"/>
        <v>0</v>
      </c>
      <c r="N29" s="125"/>
      <c r="O29" s="203"/>
      <c r="P29" s="125"/>
      <c r="Q29" s="203"/>
      <c r="R29" s="125"/>
      <c r="S29" s="203"/>
      <c r="T29" s="179">
        <f t="shared" si="1"/>
        <v>0</v>
      </c>
      <c r="U29" s="102"/>
      <c r="V29" s="203"/>
    </row>
    <row r="30" spans="1:22" s="3" customFormat="1" ht="53.25" hidden="1" customHeight="1" x14ac:dyDescent="0.2">
      <c r="A30" s="93"/>
      <c r="B30" s="94" t="s">
        <v>85</v>
      </c>
      <c r="C30" s="95" t="str">
        <f>IF(ISERROR(VLOOKUP(B30,'KAYIT LİSTESİ'!$B$4:$H$83,2,0)),"",(VLOOKUP(B30,'KAYIT LİSTESİ'!$B$4:$H$83,2,0)))</f>
        <v/>
      </c>
      <c r="D30" s="96" t="str">
        <f>IF(ISERROR(VLOOKUP(B30,'KAYIT LİSTESİ'!$B$4:$H$83,4,0)),"",(VLOOKUP(B30,'KAYIT LİSTESİ'!$B$4:$H$83,4,0)))</f>
        <v/>
      </c>
      <c r="E30" s="97" t="str">
        <f>IF(ISERROR(VLOOKUP(B30,'KAYIT LİSTESİ'!$B$4:$H$83,5,0)),"",(VLOOKUP(B30,'KAYIT LİSTESİ'!$B$4:$H$83,5,0)))</f>
        <v/>
      </c>
      <c r="F30" s="97" t="str">
        <f>IF(ISERROR(VLOOKUP(B30,'KAYIT LİSTESİ'!$B$4:$H$83,6,0)),"",(VLOOKUP(B30,'KAYIT LİSTESİ'!$B$4:$H$83,6,0)))</f>
        <v/>
      </c>
      <c r="G30" s="125"/>
      <c r="H30" s="203"/>
      <c r="I30" s="125"/>
      <c r="J30" s="203"/>
      <c r="K30" s="125"/>
      <c r="L30" s="203"/>
      <c r="M30" s="77">
        <f t="shared" si="0"/>
        <v>0</v>
      </c>
      <c r="N30" s="125"/>
      <c r="O30" s="203"/>
      <c r="P30" s="125"/>
      <c r="Q30" s="203"/>
      <c r="R30" s="125"/>
      <c r="S30" s="203"/>
      <c r="T30" s="179">
        <f t="shared" si="1"/>
        <v>0</v>
      </c>
      <c r="U30" s="102"/>
      <c r="V30" s="203"/>
    </row>
    <row r="31" spans="1:22" s="3" customFormat="1" ht="53.25" hidden="1" customHeight="1" x14ac:dyDescent="0.2">
      <c r="A31" s="93"/>
      <c r="B31" s="94" t="s">
        <v>86</v>
      </c>
      <c r="C31" s="95" t="str">
        <f>IF(ISERROR(VLOOKUP(B31,'KAYIT LİSTESİ'!$B$4:$H$83,2,0)),"",(VLOOKUP(B31,'KAYIT LİSTESİ'!$B$4:$H$83,2,0)))</f>
        <v/>
      </c>
      <c r="D31" s="96" t="str">
        <f>IF(ISERROR(VLOOKUP(B31,'KAYIT LİSTESİ'!$B$4:$H$83,4,0)),"",(VLOOKUP(B31,'KAYIT LİSTESİ'!$B$4:$H$83,4,0)))</f>
        <v/>
      </c>
      <c r="E31" s="97" t="str">
        <f>IF(ISERROR(VLOOKUP(B31,'KAYIT LİSTESİ'!$B$4:$H$83,5,0)),"",(VLOOKUP(B31,'KAYIT LİSTESİ'!$B$4:$H$83,5,0)))</f>
        <v/>
      </c>
      <c r="F31" s="97" t="str">
        <f>IF(ISERROR(VLOOKUP(B31,'KAYIT LİSTESİ'!$B$4:$H$83,6,0)),"",(VLOOKUP(B31,'KAYIT LİSTESİ'!$B$4:$H$83,6,0)))</f>
        <v/>
      </c>
      <c r="G31" s="125"/>
      <c r="H31" s="203"/>
      <c r="I31" s="125"/>
      <c r="J31" s="203"/>
      <c r="K31" s="125"/>
      <c r="L31" s="203"/>
      <c r="M31" s="77">
        <f t="shared" si="0"/>
        <v>0</v>
      </c>
      <c r="N31" s="125"/>
      <c r="O31" s="203"/>
      <c r="P31" s="125"/>
      <c r="Q31" s="203"/>
      <c r="R31" s="125"/>
      <c r="S31" s="203"/>
      <c r="T31" s="179">
        <f t="shared" si="1"/>
        <v>0</v>
      </c>
      <c r="U31" s="102"/>
      <c r="V31" s="203"/>
    </row>
    <row r="32" spans="1:22" s="3" customFormat="1" ht="53.25" hidden="1" customHeight="1" x14ac:dyDescent="0.2">
      <c r="A32" s="93"/>
      <c r="B32" s="94" t="s">
        <v>87</v>
      </c>
      <c r="C32" s="95" t="str">
        <f>IF(ISERROR(VLOOKUP(B32,'KAYIT LİSTESİ'!$B$4:$H$83,2,0)),"",(VLOOKUP(B32,'KAYIT LİSTESİ'!$B$4:$H$83,2,0)))</f>
        <v/>
      </c>
      <c r="D32" s="96" t="str">
        <f>IF(ISERROR(VLOOKUP(B32,'KAYIT LİSTESİ'!$B$4:$H$83,4,0)),"",(VLOOKUP(B32,'KAYIT LİSTESİ'!$B$4:$H$83,4,0)))</f>
        <v/>
      </c>
      <c r="E32" s="97" t="str">
        <f>IF(ISERROR(VLOOKUP(B32,'KAYIT LİSTESİ'!$B$4:$H$83,5,0)),"",(VLOOKUP(B32,'KAYIT LİSTESİ'!$B$4:$H$83,5,0)))</f>
        <v/>
      </c>
      <c r="F32" s="97" t="str">
        <f>IF(ISERROR(VLOOKUP(B32,'KAYIT LİSTESİ'!$B$4:$H$83,6,0)),"",(VLOOKUP(B32,'KAYIT LİSTESİ'!$B$4:$H$83,6,0)))</f>
        <v/>
      </c>
      <c r="G32" s="125"/>
      <c r="H32" s="203"/>
      <c r="I32" s="125"/>
      <c r="J32" s="203"/>
      <c r="K32" s="125"/>
      <c r="L32" s="203"/>
      <c r="M32" s="77">
        <f t="shared" si="0"/>
        <v>0</v>
      </c>
      <c r="N32" s="125"/>
      <c r="O32" s="203"/>
      <c r="P32" s="125"/>
      <c r="Q32" s="203"/>
      <c r="R32" s="125"/>
      <c r="S32" s="203"/>
      <c r="T32" s="179">
        <f t="shared" si="1"/>
        <v>0</v>
      </c>
      <c r="U32" s="102"/>
      <c r="V32" s="203"/>
    </row>
    <row r="33" spans="1:22" s="3" customFormat="1" ht="53.25" hidden="1" customHeight="1" x14ac:dyDescent="0.2">
      <c r="A33" s="93"/>
      <c r="B33" s="94" t="s">
        <v>88</v>
      </c>
      <c r="C33" s="95" t="str">
        <f>IF(ISERROR(VLOOKUP(B33,'KAYIT LİSTESİ'!$B$4:$H$83,2,0)),"",(VLOOKUP(B33,'KAYIT LİSTESİ'!$B$4:$H$83,2,0)))</f>
        <v/>
      </c>
      <c r="D33" s="96" t="str">
        <f>IF(ISERROR(VLOOKUP(B33,'KAYIT LİSTESİ'!$B$4:$H$83,4,0)),"",(VLOOKUP(B33,'KAYIT LİSTESİ'!$B$4:$H$83,4,0)))</f>
        <v/>
      </c>
      <c r="E33" s="97" t="str">
        <f>IF(ISERROR(VLOOKUP(B33,'KAYIT LİSTESİ'!$B$4:$H$83,5,0)),"",(VLOOKUP(B33,'KAYIT LİSTESİ'!$B$4:$H$83,5,0)))</f>
        <v/>
      </c>
      <c r="F33" s="97" t="str">
        <f>IF(ISERROR(VLOOKUP(B33,'KAYIT LİSTESİ'!$B$4:$H$83,6,0)),"",(VLOOKUP(B33,'KAYIT LİSTESİ'!$B$4:$H$83,6,0)))</f>
        <v/>
      </c>
      <c r="G33" s="125"/>
      <c r="H33" s="203"/>
      <c r="I33" s="125"/>
      <c r="J33" s="203"/>
      <c r="K33" s="125"/>
      <c r="L33" s="203"/>
      <c r="M33" s="77">
        <f t="shared" si="0"/>
        <v>0</v>
      </c>
      <c r="N33" s="125"/>
      <c r="O33" s="203"/>
      <c r="P33" s="125"/>
      <c r="Q33" s="203"/>
      <c r="R33" s="125"/>
      <c r="S33" s="203"/>
      <c r="T33" s="179">
        <f t="shared" si="1"/>
        <v>0</v>
      </c>
      <c r="U33" s="102"/>
      <c r="V33" s="203"/>
    </row>
    <row r="34" spans="1:22" s="3" customFormat="1" ht="53.25" hidden="1" customHeight="1" x14ac:dyDescent="0.2">
      <c r="A34" s="93"/>
      <c r="B34" s="94" t="s">
        <v>89</v>
      </c>
      <c r="C34" s="95" t="str">
        <f>IF(ISERROR(VLOOKUP(B34,'KAYIT LİSTESİ'!$B$4:$H$83,2,0)),"",(VLOOKUP(B34,'KAYIT LİSTESİ'!$B$4:$H$83,2,0)))</f>
        <v/>
      </c>
      <c r="D34" s="96" t="str">
        <f>IF(ISERROR(VLOOKUP(B34,'KAYIT LİSTESİ'!$B$4:$H$83,4,0)),"",(VLOOKUP(B34,'KAYIT LİSTESİ'!$B$4:$H$83,4,0)))</f>
        <v/>
      </c>
      <c r="E34" s="97" t="str">
        <f>IF(ISERROR(VLOOKUP(B34,'KAYIT LİSTESİ'!$B$4:$H$83,5,0)),"",(VLOOKUP(B34,'KAYIT LİSTESİ'!$B$4:$H$83,5,0)))</f>
        <v/>
      </c>
      <c r="F34" s="97" t="str">
        <f>IF(ISERROR(VLOOKUP(B34,'KAYIT LİSTESİ'!$B$4:$H$83,6,0)),"",(VLOOKUP(B34,'KAYIT LİSTESİ'!$B$4:$H$83,6,0)))</f>
        <v/>
      </c>
      <c r="G34" s="125"/>
      <c r="H34" s="203"/>
      <c r="I34" s="125"/>
      <c r="J34" s="203"/>
      <c r="K34" s="125"/>
      <c r="L34" s="203"/>
      <c r="M34" s="77">
        <f t="shared" si="0"/>
        <v>0</v>
      </c>
      <c r="N34" s="125"/>
      <c r="O34" s="203"/>
      <c r="P34" s="125"/>
      <c r="Q34" s="203"/>
      <c r="R34" s="125"/>
      <c r="S34" s="203"/>
      <c r="T34" s="179">
        <f t="shared" si="1"/>
        <v>0</v>
      </c>
      <c r="U34" s="102"/>
      <c r="V34" s="203"/>
    </row>
    <row r="35" spans="1:22" s="3" customFormat="1" ht="53.25" hidden="1" customHeight="1" x14ac:dyDescent="0.2">
      <c r="A35" s="93"/>
      <c r="B35" s="94" t="s">
        <v>90</v>
      </c>
      <c r="C35" s="95" t="str">
        <f>IF(ISERROR(VLOOKUP(B35,'KAYIT LİSTESİ'!$B$4:$H$83,2,0)),"",(VLOOKUP(B35,'KAYIT LİSTESİ'!$B$4:$H$83,2,0)))</f>
        <v/>
      </c>
      <c r="D35" s="96" t="str">
        <f>IF(ISERROR(VLOOKUP(B35,'KAYIT LİSTESİ'!$B$4:$H$83,4,0)),"",(VLOOKUP(B35,'KAYIT LİSTESİ'!$B$4:$H$83,4,0)))</f>
        <v/>
      </c>
      <c r="E35" s="97" t="str">
        <f>IF(ISERROR(VLOOKUP(B35,'KAYIT LİSTESİ'!$B$4:$H$83,5,0)),"",(VLOOKUP(B35,'KAYIT LİSTESİ'!$B$4:$H$83,5,0)))</f>
        <v/>
      </c>
      <c r="F35" s="97" t="str">
        <f>IF(ISERROR(VLOOKUP(B35,'KAYIT LİSTESİ'!$B$4:$H$83,6,0)),"",(VLOOKUP(B35,'KAYIT LİSTESİ'!$B$4:$H$83,6,0)))</f>
        <v/>
      </c>
      <c r="G35" s="125"/>
      <c r="H35" s="203"/>
      <c r="I35" s="125"/>
      <c r="J35" s="203"/>
      <c r="K35" s="125"/>
      <c r="L35" s="203"/>
      <c r="M35" s="77">
        <f t="shared" si="0"/>
        <v>0</v>
      </c>
      <c r="N35" s="125"/>
      <c r="O35" s="203"/>
      <c r="P35" s="125"/>
      <c r="Q35" s="203"/>
      <c r="R35" s="125"/>
      <c r="S35" s="203"/>
      <c r="T35" s="179">
        <f t="shared" si="1"/>
        <v>0</v>
      </c>
      <c r="U35" s="102"/>
      <c r="V35" s="203"/>
    </row>
    <row r="36" spans="1:22" s="3" customFormat="1" ht="53.25" hidden="1" customHeight="1" x14ac:dyDescent="0.2">
      <c r="A36" s="93"/>
      <c r="B36" s="94" t="s">
        <v>154</v>
      </c>
      <c r="C36" s="95" t="str">
        <f>IF(ISERROR(VLOOKUP(B36,'KAYIT LİSTESİ'!$B$4:$H$83,2,0)),"",(VLOOKUP(B36,'KAYIT LİSTESİ'!$B$4:$H$83,2,0)))</f>
        <v/>
      </c>
      <c r="D36" s="96" t="str">
        <f>IF(ISERROR(VLOOKUP(B36,'KAYIT LİSTESİ'!$B$4:$H$83,4,0)),"",(VLOOKUP(B36,'KAYIT LİSTESİ'!$B$4:$H$83,4,0)))</f>
        <v/>
      </c>
      <c r="E36" s="97" t="str">
        <f>IF(ISERROR(VLOOKUP(B36,'KAYIT LİSTESİ'!$B$4:$H$83,5,0)),"",(VLOOKUP(B36,'KAYIT LİSTESİ'!$B$4:$H$83,5,0)))</f>
        <v/>
      </c>
      <c r="F36" s="97" t="str">
        <f>IF(ISERROR(VLOOKUP(B36,'KAYIT LİSTESİ'!$B$4:$H$83,6,0)),"",(VLOOKUP(B36,'KAYIT LİSTESİ'!$B$4:$H$83,6,0)))</f>
        <v/>
      </c>
      <c r="G36" s="125"/>
      <c r="H36" s="203"/>
      <c r="I36" s="125"/>
      <c r="J36" s="203"/>
      <c r="K36" s="125"/>
      <c r="L36" s="203"/>
      <c r="M36" s="77">
        <f t="shared" si="0"/>
        <v>0</v>
      </c>
      <c r="N36" s="125"/>
      <c r="O36" s="203"/>
      <c r="P36" s="125"/>
      <c r="Q36" s="203"/>
      <c r="R36" s="125"/>
      <c r="S36" s="203"/>
      <c r="T36" s="179">
        <f t="shared" si="1"/>
        <v>0</v>
      </c>
      <c r="U36" s="102"/>
      <c r="V36" s="203"/>
    </row>
    <row r="37" spans="1:22" s="3" customFormat="1" ht="53.25" hidden="1" customHeight="1" x14ac:dyDescent="0.2">
      <c r="A37" s="93"/>
      <c r="B37" s="94" t="s">
        <v>155</v>
      </c>
      <c r="C37" s="95" t="str">
        <f>IF(ISERROR(VLOOKUP(B37,'KAYIT LİSTESİ'!$B$4:$H$83,2,0)),"",(VLOOKUP(B37,'KAYIT LİSTESİ'!$B$4:$H$83,2,0)))</f>
        <v/>
      </c>
      <c r="D37" s="96" t="str">
        <f>IF(ISERROR(VLOOKUP(B37,'KAYIT LİSTESİ'!$B$4:$H$83,4,0)),"",(VLOOKUP(B37,'KAYIT LİSTESİ'!$B$4:$H$83,4,0)))</f>
        <v/>
      </c>
      <c r="E37" s="97" t="str">
        <f>IF(ISERROR(VLOOKUP(B37,'KAYIT LİSTESİ'!$B$4:$H$83,5,0)),"",(VLOOKUP(B37,'KAYIT LİSTESİ'!$B$4:$H$83,5,0)))</f>
        <v/>
      </c>
      <c r="F37" s="97" t="str">
        <f>IF(ISERROR(VLOOKUP(B37,'KAYIT LİSTESİ'!$B$4:$H$83,6,0)),"",(VLOOKUP(B37,'KAYIT LİSTESİ'!$B$4:$H$83,6,0)))</f>
        <v/>
      </c>
      <c r="G37" s="125"/>
      <c r="H37" s="203"/>
      <c r="I37" s="125"/>
      <c r="J37" s="203"/>
      <c r="K37" s="125"/>
      <c r="L37" s="203"/>
      <c r="M37" s="77">
        <f t="shared" si="0"/>
        <v>0</v>
      </c>
      <c r="N37" s="125"/>
      <c r="O37" s="203"/>
      <c r="P37" s="125"/>
      <c r="Q37" s="203"/>
      <c r="R37" s="125"/>
      <c r="S37" s="203"/>
      <c r="T37" s="179">
        <f t="shared" si="1"/>
        <v>0</v>
      </c>
      <c r="U37" s="102"/>
      <c r="V37" s="203"/>
    </row>
    <row r="38" spans="1:22" s="3" customFormat="1" ht="53.25" hidden="1" customHeight="1" x14ac:dyDescent="0.2">
      <c r="A38" s="93"/>
      <c r="B38" s="94" t="s">
        <v>156</v>
      </c>
      <c r="C38" s="95" t="str">
        <f>IF(ISERROR(VLOOKUP(B38,'KAYIT LİSTESİ'!$B$4:$H$83,2,0)),"",(VLOOKUP(B38,'KAYIT LİSTESİ'!$B$4:$H$83,2,0)))</f>
        <v/>
      </c>
      <c r="D38" s="96" t="str">
        <f>IF(ISERROR(VLOOKUP(B38,'KAYIT LİSTESİ'!$B$4:$H$83,4,0)),"",(VLOOKUP(B38,'KAYIT LİSTESİ'!$B$4:$H$83,4,0)))</f>
        <v/>
      </c>
      <c r="E38" s="97" t="str">
        <f>IF(ISERROR(VLOOKUP(B38,'KAYIT LİSTESİ'!$B$4:$H$83,5,0)),"",(VLOOKUP(B38,'KAYIT LİSTESİ'!$B$4:$H$83,5,0)))</f>
        <v/>
      </c>
      <c r="F38" s="97" t="str">
        <f>IF(ISERROR(VLOOKUP(B38,'KAYIT LİSTESİ'!$B$4:$H$83,6,0)),"",(VLOOKUP(B38,'KAYIT LİSTESİ'!$B$4:$H$83,6,0)))</f>
        <v/>
      </c>
      <c r="G38" s="125"/>
      <c r="H38" s="203"/>
      <c r="I38" s="125"/>
      <c r="J38" s="203"/>
      <c r="K38" s="125"/>
      <c r="L38" s="203"/>
      <c r="M38" s="77">
        <f t="shared" si="0"/>
        <v>0</v>
      </c>
      <c r="N38" s="125"/>
      <c r="O38" s="203"/>
      <c r="P38" s="125"/>
      <c r="Q38" s="203"/>
      <c r="R38" s="125"/>
      <c r="S38" s="203"/>
      <c r="T38" s="179">
        <f t="shared" si="1"/>
        <v>0</v>
      </c>
      <c r="U38" s="102"/>
      <c r="V38" s="203"/>
    </row>
    <row r="39" spans="1:22" s="3" customFormat="1" ht="53.25" hidden="1" customHeight="1" x14ac:dyDescent="0.2">
      <c r="A39" s="93"/>
      <c r="B39" s="94" t="s">
        <v>157</v>
      </c>
      <c r="C39" s="95" t="str">
        <f>IF(ISERROR(VLOOKUP(B39,'KAYIT LİSTESİ'!$B$4:$H$83,2,0)),"",(VLOOKUP(B39,'KAYIT LİSTESİ'!$B$4:$H$83,2,0)))</f>
        <v/>
      </c>
      <c r="D39" s="96" t="str">
        <f>IF(ISERROR(VLOOKUP(B39,'KAYIT LİSTESİ'!$B$4:$H$83,4,0)),"",(VLOOKUP(B39,'KAYIT LİSTESİ'!$B$4:$H$83,4,0)))</f>
        <v/>
      </c>
      <c r="E39" s="97" t="str">
        <f>IF(ISERROR(VLOOKUP(B39,'KAYIT LİSTESİ'!$B$4:$H$83,5,0)),"",(VLOOKUP(B39,'KAYIT LİSTESİ'!$B$4:$H$83,5,0)))</f>
        <v/>
      </c>
      <c r="F39" s="97" t="str">
        <f>IF(ISERROR(VLOOKUP(B39,'KAYIT LİSTESİ'!$B$4:$H$83,6,0)),"",(VLOOKUP(B39,'KAYIT LİSTESİ'!$B$4:$H$83,6,0)))</f>
        <v/>
      </c>
      <c r="G39" s="125"/>
      <c r="H39" s="203"/>
      <c r="I39" s="125"/>
      <c r="J39" s="203"/>
      <c r="K39" s="125"/>
      <c r="L39" s="203"/>
      <c r="M39" s="77">
        <f t="shared" si="0"/>
        <v>0</v>
      </c>
      <c r="N39" s="125"/>
      <c r="O39" s="203"/>
      <c r="P39" s="125"/>
      <c r="Q39" s="203"/>
      <c r="R39" s="125"/>
      <c r="S39" s="203"/>
      <c r="T39" s="179">
        <f t="shared" si="1"/>
        <v>0</v>
      </c>
      <c r="U39" s="102"/>
      <c r="V39" s="203"/>
    </row>
    <row r="40" spans="1:22" s="3" customFormat="1" ht="53.25" hidden="1" customHeight="1" x14ac:dyDescent="0.2">
      <c r="A40" s="93"/>
      <c r="B40" s="94" t="s">
        <v>158</v>
      </c>
      <c r="C40" s="95" t="str">
        <f>IF(ISERROR(VLOOKUP(B40,'KAYIT LİSTESİ'!$B$4:$H$83,2,0)),"",(VLOOKUP(B40,'KAYIT LİSTESİ'!$B$4:$H$83,2,0)))</f>
        <v/>
      </c>
      <c r="D40" s="96" t="str">
        <f>IF(ISERROR(VLOOKUP(B40,'KAYIT LİSTESİ'!$B$4:$H$83,4,0)),"",(VLOOKUP(B40,'KAYIT LİSTESİ'!$B$4:$H$83,4,0)))</f>
        <v/>
      </c>
      <c r="E40" s="97" t="str">
        <f>IF(ISERROR(VLOOKUP(B40,'KAYIT LİSTESİ'!$B$4:$H$83,5,0)),"",(VLOOKUP(B40,'KAYIT LİSTESİ'!$B$4:$H$83,5,0)))</f>
        <v/>
      </c>
      <c r="F40" s="97" t="str">
        <f>IF(ISERROR(VLOOKUP(B40,'KAYIT LİSTESİ'!$B$4:$H$83,6,0)),"",(VLOOKUP(B40,'KAYIT LİSTESİ'!$B$4:$H$83,6,0)))</f>
        <v/>
      </c>
      <c r="G40" s="125"/>
      <c r="H40" s="203"/>
      <c r="I40" s="125"/>
      <c r="J40" s="203"/>
      <c r="K40" s="125"/>
      <c r="L40" s="203"/>
      <c r="M40" s="77">
        <f t="shared" si="0"/>
        <v>0</v>
      </c>
      <c r="N40" s="125"/>
      <c r="O40" s="203"/>
      <c r="P40" s="125"/>
      <c r="Q40" s="203"/>
      <c r="R40" s="125"/>
      <c r="S40" s="203"/>
      <c r="T40" s="179">
        <f t="shared" si="1"/>
        <v>0</v>
      </c>
      <c r="U40" s="102"/>
      <c r="V40" s="203"/>
    </row>
    <row r="41" spans="1:22" x14ac:dyDescent="0.2">
      <c r="A41" s="29"/>
      <c r="B41" s="29"/>
      <c r="C41" s="29"/>
      <c r="D41" s="29"/>
      <c r="E41" s="29"/>
      <c r="F41" s="29"/>
      <c r="G41" s="29"/>
      <c r="H41" s="29"/>
      <c r="I41" s="29"/>
      <c r="J41" s="29"/>
      <c r="K41" s="29"/>
      <c r="L41" s="29"/>
      <c r="M41" s="29"/>
      <c r="N41" s="29"/>
      <c r="O41" s="29"/>
      <c r="P41" s="29"/>
      <c r="Q41" s="29"/>
      <c r="R41" s="29"/>
      <c r="S41" s="29"/>
      <c r="T41" s="29"/>
      <c r="U41" s="29"/>
      <c r="V41" s="29"/>
    </row>
    <row r="42" spans="1:22" ht="30.75" customHeight="1" x14ac:dyDescent="0.2">
      <c r="A42" s="265" t="s">
        <v>4</v>
      </c>
      <c r="B42" s="265"/>
      <c r="C42" s="265"/>
      <c r="D42" s="265"/>
      <c r="E42" s="29" t="s">
        <v>0</v>
      </c>
      <c r="F42" s="29" t="s">
        <v>1</v>
      </c>
      <c r="G42" s="266" t="s">
        <v>2</v>
      </c>
      <c r="H42" s="266"/>
      <c r="I42" s="266"/>
      <c r="J42" s="266"/>
      <c r="K42" s="266"/>
      <c r="L42" s="266"/>
      <c r="M42" s="266"/>
      <c r="N42" s="266"/>
      <c r="O42" s="266"/>
      <c r="P42" s="266"/>
      <c r="Q42" s="266"/>
      <c r="R42" s="266"/>
      <c r="S42" s="29"/>
      <c r="T42" s="266" t="s">
        <v>3</v>
      </c>
      <c r="U42" s="266"/>
      <c r="V42" s="29"/>
    </row>
  </sheetData>
  <autoFilter ref="B10:V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sortState ref="A12:V16">
    <sortCondition descending="1" ref="T12:T16"/>
  </sortState>
  <mergeCells count="25">
    <mergeCell ref="A1:V1"/>
    <mergeCell ref="A3:V3"/>
    <mergeCell ref="T9:U9"/>
    <mergeCell ref="T10:T11"/>
    <mergeCell ref="D4:E4"/>
    <mergeCell ref="C10:C11"/>
    <mergeCell ref="A4:C4"/>
    <mergeCell ref="V10:V11"/>
    <mergeCell ref="A10:A11"/>
    <mergeCell ref="D8:E8"/>
    <mergeCell ref="B10:B11"/>
    <mergeCell ref="E10:E11"/>
    <mergeCell ref="F10:F11"/>
    <mergeCell ref="U10:U11"/>
    <mergeCell ref="T4:V4"/>
    <mergeCell ref="A2:V2"/>
    <mergeCell ref="T5:V5"/>
    <mergeCell ref="T6:V6"/>
    <mergeCell ref="T7:V7"/>
    <mergeCell ref="A42:D42"/>
    <mergeCell ref="G42:R42"/>
    <mergeCell ref="T42:U42"/>
    <mergeCell ref="A8:C8"/>
    <mergeCell ref="D10:D11"/>
    <mergeCell ref="G10:S10"/>
  </mergeCells>
  <phoneticPr fontId="108" type="noConversion"/>
  <conditionalFormatting sqref="M12:M40 T12:T40">
    <cfRule type="cellIs" dxfId="5" priority="1" operator="equal">
      <formula>0</formula>
    </cfRule>
  </conditionalFormatting>
  <printOptions horizontalCentered="1"/>
  <pageMargins left="0" right="0" top="0.19685039370078741" bottom="0" header="0" footer="0"/>
  <pageSetup paperSize="9" scale="53" fitToHeight="0" orientation="landscape" r:id="rId1"/>
  <headerFooter alignWithMargins="0"/>
  <ignoredErrors>
    <ignoredError sqref="C18:F40 D8 A1:V3 A8:C8 E8:Q8 T9 A4:O7 Q4:R7 T4:V7 T8:V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3"/>
  <sheetViews>
    <sheetView tabSelected="1" view="pageBreakPreview" zoomScale="40" zoomScaleNormal="50" zoomScaleSheetLayoutView="40" workbookViewId="0">
      <selection activeCell="P21" sqref="P21"/>
    </sheetView>
  </sheetViews>
  <sheetFormatPr defaultColWidth="9.140625" defaultRowHeight="14.25" x14ac:dyDescent="0.2"/>
  <cols>
    <col min="1" max="1" width="8.42578125" style="11" customWidth="1"/>
    <col min="2" max="2" width="27.5703125" style="11" hidden="1" customWidth="1"/>
    <col min="3" max="3" width="18.7109375" style="11" customWidth="1"/>
    <col min="4" max="4" width="25.140625" style="14" customWidth="1"/>
    <col min="5" max="5" width="36.7109375" style="11" customWidth="1"/>
    <col min="6" max="6" width="24.7109375" style="11" customWidth="1"/>
    <col min="7" max="7" width="5.5703125" style="13" bestFit="1" customWidth="1"/>
    <col min="8" max="66" width="4.7109375" style="13" customWidth="1"/>
    <col min="67" max="67" width="24.5703125" style="15" customWidth="1"/>
    <col min="68" max="68" width="16.7109375" style="16" customWidth="1"/>
    <col min="69" max="69" width="12.7109375" style="11" customWidth="1"/>
    <col min="70" max="16384" width="9.140625" style="13"/>
  </cols>
  <sheetData>
    <row r="1" spans="1:69" s="9" customFormat="1" ht="34.5" x14ac:dyDescent="0.2">
      <c r="A1" s="284" t="str">
        <f>('YARIŞMA BİLGİLERİ'!A2)</f>
        <v>Türkiye Atletizm Federasyonu</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row>
    <row r="2" spans="1:69" s="9" customFormat="1" ht="34.5" x14ac:dyDescent="0.2">
      <c r="A2" s="293" t="str">
        <f>'YARIŞMA BİLGİLERİ'!A3:K3</f>
        <v>İzmir Atletizm İl Temsilciliği</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row>
    <row r="3" spans="1:69" s="9" customFormat="1" ht="30" x14ac:dyDescent="0.2">
      <c r="A3" s="285" t="str">
        <f>'YARIŞMA BİLGİLERİ'!F19</f>
        <v>Olimpik Deneme</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row>
    <row r="4" spans="1:69" s="103" customFormat="1" ht="24" customHeight="1" x14ac:dyDescent="0.2">
      <c r="A4" s="286" t="s">
        <v>41</v>
      </c>
      <c r="B4" s="286"/>
      <c r="C4" s="286"/>
      <c r="D4" s="286"/>
      <c r="E4" s="287" t="str">
        <f>'YARIŞMA PROGRAMI'!D9</f>
        <v>Yüksek Atlama</v>
      </c>
      <c r="F4" s="287"/>
      <c r="G4" s="144"/>
      <c r="H4" s="144"/>
      <c r="I4" s="144"/>
      <c r="J4" s="144"/>
      <c r="K4" s="144"/>
      <c r="L4" s="144"/>
      <c r="M4" s="144"/>
      <c r="N4" s="144"/>
      <c r="O4" s="144"/>
      <c r="P4" s="144"/>
      <c r="Q4" s="144"/>
      <c r="R4" s="144"/>
      <c r="S4" s="291" t="s">
        <v>111</v>
      </c>
      <c r="T4" s="291"/>
      <c r="U4" s="291"/>
      <c r="V4" s="291"/>
      <c r="W4" s="291"/>
      <c r="X4" s="291"/>
      <c r="Y4" s="144"/>
      <c r="Z4" s="292">
        <f>'YARIŞMA PROGRAMI'!E9</f>
        <v>200</v>
      </c>
      <c r="AA4" s="292"/>
      <c r="AB4" s="292"/>
      <c r="AC4" s="292"/>
      <c r="AD4" s="292"/>
      <c r="AE4" s="292"/>
      <c r="AF4" s="288"/>
      <c r="AG4" s="288"/>
      <c r="AH4" s="288"/>
      <c r="AI4" s="288"/>
      <c r="AJ4" s="288"/>
      <c r="AK4" s="144"/>
      <c r="AL4" s="144"/>
      <c r="AM4" s="144"/>
      <c r="AN4" s="144"/>
      <c r="AO4" s="144"/>
      <c r="AP4" s="144"/>
      <c r="AQ4" s="144"/>
      <c r="AR4" s="145"/>
      <c r="AS4" s="145"/>
      <c r="AT4" s="145"/>
      <c r="AU4" s="145"/>
      <c r="AV4" s="145"/>
      <c r="AW4" s="289" t="s">
        <v>131</v>
      </c>
      <c r="AX4" s="289"/>
      <c r="AY4" s="289"/>
      <c r="AZ4" s="289"/>
      <c r="BA4" s="289"/>
      <c r="BB4" s="289"/>
      <c r="BC4" s="290" t="str">
        <f>'YARIŞMA PROGRAMI'!F9</f>
        <v>Alperen Acet  2.16</v>
      </c>
      <c r="BD4" s="290"/>
      <c r="BE4" s="290"/>
      <c r="BF4" s="290"/>
      <c r="BG4" s="290"/>
      <c r="BH4" s="290"/>
      <c r="BI4" s="290"/>
      <c r="BJ4" s="290"/>
      <c r="BK4" s="290"/>
      <c r="BL4" s="290"/>
      <c r="BM4" s="290"/>
      <c r="BN4" s="290"/>
      <c r="BO4" s="290"/>
      <c r="BP4" s="290"/>
      <c r="BQ4" s="290"/>
    </row>
    <row r="5" spans="1:69" s="103" customFormat="1" ht="24" customHeight="1" x14ac:dyDescent="0.2">
      <c r="A5" s="146"/>
      <c r="B5" s="146"/>
      <c r="C5" s="146"/>
      <c r="D5" s="146"/>
      <c r="E5" s="147"/>
      <c r="F5" s="147"/>
      <c r="G5" s="148"/>
      <c r="H5" s="148"/>
      <c r="I5" s="148"/>
      <c r="J5" s="148"/>
      <c r="K5" s="148"/>
      <c r="L5" s="148"/>
      <c r="M5" s="148"/>
      <c r="N5" s="148"/>
      <c r="O5" s="148"/>
      <c r="P5" s="148"/>
      <c r="Q5" s="148"/>
      <c r="R5" s="148"/>
      <c r="S5" s="149"/>
      <c r="T5" s="149"/>
      <c r="U5" s="149"/>
      <c r="V5" s="149"/>
      <c r="W5" s="149"/>
      <c r="X5" s="149"/>
      <c r="Y5" s="148"/>
      <c r="Z5" s="150"/>
      <c r="AA5" s="150"/>
      <c r="AB5" s="150"/>
      <c r="AC5" s="150"/>
      <c r="AD5" s="150"/>
      <c r="AE5" s="150"/>
      <c r="AF5" s="151"/>
      <c r="AG5" s="151"/>
      <c r="AH5" s="151"/>
      <c r="AI5" s="151"/>
      <c r="AJ5" s="151"/>
      <c r="AK5" s="148"/>
      <c r="AL5" s="148"/>
      <c r="AM5" s="148"/>
      <c r="AN5" s="148"/>
      <c r="AO5" s="148"/>
      <c r="AP5" s="148"/>
      <c r="AQ5" s="148"/>
      <c r="AR5" s="152"/>
      <c r="AS5" s="152"/>
      <c r="AT5" s="152"/>
      <c r="AU5" s="152"/>
      <c r="AV5" s="152"/>
      <c r="AW5" s="295" t="s">
        <v>133</v>
      </c>
      <c r="AX5" s="295"/>
      <c r="AY5" s="295"/>
      <c r="AZ5" s="295"/>
      <c r="BA5" s="295"/>
      <c r="BB5" s="295"/>
      <c r="BC5" s="296" t="str">
        <f>'YARIŞMA PROGRAMI'!G9</f>
        <v>Ümit Tan  2.25</v>
      </c>
      <c r="BD5" s="296"/>
      <c r="BE5" s="296"/>
      <c r="BF5" s="296"/>
      <c r="BG5" s="296"/>
      <c r="BH5" s="296"/>
      <c r="BI5" s="296"/>
      <c r="BJ5" s="296"/>
      <c r="BK5" s="296"/>
      <c r="BL5" s="296"/>
      <c r="BM5" s="296"/>
      <c r="BN5" s="296"/>
      <c r="BO5" s="296"/>
      <c r="BP5" s="296"/>
      <c r="BQ5" s="296"/>
    </row>
    <row r="6" spans="1:69" s="103" customFormat="1" ht="24" customHeight="1" x14ac:dyDescent="0.2">
      <c r="A6" s="146"/>
      <c r="B6" s="146"/>
      <c r="C6" s="146"/>
      <c r="D6" s="146"/>
      <c r="E6" s="147"/>
      <c r="F6" s="147"/>
      <c r="G6" s="148"/>
      <c r="H6" s="148"/>
      <c r="I6" s="148"/>
      <c r="J6" s="148"/>
      <c r="K6" s="148"/>
      <c r="L6" s="148"/>
      <c r="M6" s="148"/>
      <c r="N6" s="148"/>
      <c r="O6" s="148"/>
      <c r="P6" s="148"/>
      <c r="Q6" s="148"/>
      <c r="R6" s="148"/>
      <c r="S6" s="149"/>
      <c r="T6" s="149"/>
      <c r="U6" s="149"/>
      <c r="V6" s="149"/>
      <c r="W6" s="149"/>
      <c r="X6" s="149"/>
      <c r="Y6" s="148"/>
      <c r="Z6" s="150"/>
      <c r="AA6" s="150"/>
      <c r="AB6" s="150"/>
      <c r="AC6" s="150"/>
      <c r="AD6" s="150"/>
      <c r="AE6" s="150"/>
      <c r="AF6" s="151"/>
      <c r="AG6" s="151"/>
      <c r="AH6" s="151"/>
      <c r="AI6" s="151"/>
      <c r="AJ6" s="151"/>
      <c r="AK6" s="148"/>
      <c r="AL6" s="148"/>
      <c r="AM6" s="148"/>
      <c r="AN6" s="148"/>
      <c r="AO6" s="148"/>
      <c r="AP6" s="148"/>
      <c r="AQ6" s="148"/>
      <c r="AR6" s="152"/>
      <c r="AS6" s="152"/>
      <c r="AT6" s="152"/>
      <c r="AU6" s="152"/>
      <c r="AV6" s="152"/>
      <c r="AW6" s="295" t="s">
        <v>116</v>
      </c>
      <c r="AX6" s="295"/>
      <c r="AY6" s="295"/>
      <c r="AZ6" s="295"/>
      <c r="BA6" s="295"/>
      <c r="BB6" s="295"/>
      <c r="BC6" s="296" t="str">
        <f>'YARIŞMA PROGRAMI'!H9</f>
        <v>Alperen Acet  2.30</v>
      </c>
      <c r="BD6" s="296"/>
      <c r="BE6" s="296"/>
      <c r="BF6" s="296"/>
      <c r="BG6" s="296"/>
      <c r="BH6" s="296"/>
      <c r="BI6" s="296"/>
      <c r="BJ6" s="296"/>
      <c r="BK6" s="296"/>
      <c r="BL6" s="296"/>
      <c r="BM6" s="296"/>
      <c r="BN6" s="296"/>
      <c r="BO6" s="296"/>
      <c r="BP6" s="296"/>
      <c r="BQ6" s="296"/>
    </row>
    <row r="7" spans="1:69" s="103" customFormat="1" ht="24" customHeight="1" x14ac:dyDescent="0.2">
      <c r="A7" s="146"/>
      <c r="B7" s="146"/>
      <c r="C7" s="146"/>
      <c r="D7" s="146"/>
      <c r="E7" s="147"/>
      <c r="F7" s="147"/>
      <c r="G7" s="148"/>
      <c r="H7" s="148"/>
      <c r="I7" s="148"/>
      <c r="J7" s="148"/>
      <c r="K7" s="148"/>
      <c r="L7" s="148"/>
      <c r="M7" s="148"/>
      <c r="N7" s="148"/>
      <c r="O7" s="148"/>
      <c r="P7" s="148"/>
      <c r="Q7" s="148"/>
      <c r="R7" s="148"/>
      <c r="S7" s="149"/>
      <c r="T7" s="149"/>
      <c r="U7" s="149"/>
      <c r="V7" s="149"/>
      <c r="W7" s="149"/>
      <c r="X7" s="149"/>
      <c r="Y7" s="148"/>
      <c r="Z7" s="150"/>
      <c r="AA7" s="150"/>
      <c r="AB7" s="150"/>
      <c r="AC7" s="150"/>
      <c r="AD7" s="150"/>
      <c r="AE7" s="150"/>
      <c r="AF7" s="151"/>
      <c r="AG7" s="151"/>
      <c r="AH7" s="151"/>
      <c r="AI7" s="151"/>
      <c r="AJ7" s="151"/>
      <c r="AK7" s="148"/>
      <c r="AL7" s="148"/>
      <c r="AM7" s="148"/>
      <c r="AN7" s="148"/>
      <c r="AO7" s="148"/>
      <c r="AP7" s="148"/>
      <c r="AQ7" s="148"/>
      <c r="AR7" s="152"/>
      <c r="AS7" s="152"/>
      <c r="AT7" s="152"/>
      <c r="AU7" s="152"/>
      <c r="AV7" s="152"/>
      <c r="AW7" s="295" t="s">
        <v>117</v>
      </c>
      <c r="AX7" s="295"/>
      <c r="AY7" s="295"/>
      <c r="AZ7" s="295"/>
      <c r="BA7" s="295"/>
      <c r="BB7" s="295"/>
      <c r="BC7" s="296" t="str">
        <f>'YARIŞMA PROGRAMI'!I9</f>
        <v>Alperen ACET  2.30</v>
      </c>
      <c r="BD7" s="296"/>
      <c r="BE7" s="296"/>
      <c r="BF7" s="296"/>
      <c r="BG7" s="296"/>
      <c r="BH7" s="296"/>
      <c r="BI7" s="296"/>
      <c r="BJ7" s="296"/>
      <c r="BK7" s="296"/>
      <c r="BL7" s="296"/>
      <c r="BM7" s="296"/>
      <c r="BN7" s="296"/>
      <c r="BO7" s="296"/>
      <c r="BP7" s="296"/>
      <c r="BQ7" s="296"/>
    </row>
    <row r="8" spans="1:69" s="103" customFormat="1" ht="24" customHeight="1" x14ac:dyDescent="0.2">
      <c r="A8" s="300" t="s">
        <v>43</v>
      </c>
      <c r="B8" s="300"/>
      <c r="C8" s="300"/>
      <c r="D8" s="300"/>
      <c r="E8" s="301" t="str">
        <f>'YARIŞMA BİLGİLERİ'!F21</f>
        <v>Büyük Erkekler</v>
      </c>
      <c r="F8" s="301"/>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294" t="s">
        <v>40</v>
      </c>
      <c r="AX8" s="294"/>
      <c r="AY8" s="294"/>
      <c r="AZ8" s="294"/>
      <c r="BA8" s="294"/>
      <c r="BB8" s="294"/>
      <c r="BC8" s="297">
        <f>'YARIŞMA PROGRAMI'!B9</f>
        <v>45400</v>
      </c>
      <c r="BD8" s="297"/>
      <c r="BE8" s="297"/>
      <c r="BF8" s="297"/>
      <c r="BG8" s="297"/>
      <c r="BH8" s="297"/>
      <c r="BI8" s="298" t="s">
        <v>112</v>
      </c>
      <c r="BJ8" s="298"/>
      <c r="BK8" s="298"/>
      <c r="BL8" s="299">
        <f>'YARIŞMA PROGRAMI'!C9</f>
        <v>0</v>
      </c>
      <c r="BM8" s="299"/>
      <c r="BN8" s="299"/>
      <c r="BO8" s="154"/>
      <c r="BP8" s="154"/>
      <c r="BQ8" s="154"/>
    </row>
    <row r="9" spans="1:69" s="9" customFormat="1" ht="24" customHeight="1" x14ac:dyDescent="0.2">
      <c r="A9" s="17"/>
      <c r="B9" s="17"/>
      <c r="C9" s="17"/>
      <c r="D9" s="18"/>
      <c r="E9" s="19"/>
      <c r="F9" s="20"/>
      <c r="G9" s="21"/>
      <c r="H9" s="21"/>
      <c r="I9" s="21"/>
      <c r="J9" s="21"/>
      <c r="K9" s="17"/>
      <c r="L9" s="17"/>
      <c r="M9" s="17"/>
      <c r="N9" s="17"/>
      <c r="O9" s="17"/>
      <c r="P9" s="1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307">
        <f ca="1">NOW()</f>
        <v>45400.885749305555</v>
      </c>
      <c r="BP9" s="307"/>
      <c r="BQ9" s="307"/>
    </row>
    <row r="10" spans="1:69" ht="22.5" customHeight="1" x14ac:dyDescent="0.2">
      <c r="A10" s="303" t="s">
        <v>5</v>
      </c>
      <c r="B10" s="305"/>
      <c r="C10" s="303" t="s">
        <v>30</v>
      </c>
      <c r="D10" s="303" t="s">
        <v>15</v>
      </c>
      <c r="E10" s="303" t="s">
        <v>6</v>
      </c>
      <c r="F10" s="303" t="s">
        <v>97</v>
      </c>
      <c r="G10" s="306" t="s">
        <v>16</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13" t="s">
        <v>7</v>
      </c>
      <c r="BP10" s="311" t="s">
        <v>64</v>
      </c>
      <c r="BQ10" s="312" t="s">
        <v>8</v>
      </c>
    </row>
    <row r="11" spans="1:69" ht="65.25" customHeight="1" x14ac:dyDescent="0.2">
      <c r="A11" s="304"/>
      <c r="B11" s="305"/>
      <c r="C11" s="304"/>
      <c r="D11" s="304"/>
      <c r="E11" s="304"/>
      <c r="F11" s="304"/>
      <c r="G11" s="302">
        <v>190</v>
      </c>
      <c r="H11" s="302"/>
      <c r="I11" s="302"/>
      <c r="J11" s="302">
        <v>195</v>
      </c>
      <c r="K11" s="302"/>
      <c r="L11" s="302"/>
      <c r="M11" s="302">
        <v>200</v>
      </c>
      <c r="N11" s="302"/>
      <c r="O11" s="302"/>
      <c r="P11" s="302">
        <v>203</v>
      </c>
      <c r="Q11" s="302"/>
      <c r="R11" s="302"/>
      <c r="S11" s="302">
        <v>210</v>
      </c>
      <c r="T11" s="302"/>
      <c r="U11" s="302"/>
      <c r="V11" s="302">
        <v>215</v>
      </c>
      <c r="W11" s="302"/>
      <c r="X11" s="302"/>
      <c r="Y11" s="302">
        <v>218</v>
      </c>
      <c r="Z11" s="302"/>
      <c r="AA11" s="302"/>
      <c r="AB11" s="302">
        <v>221</v>
      </c>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8"/>
      <c r="BA11" s="309"/>
      <c r="BB11" s="310"/>
      <c r="BC11" s="308"/>
      <c r="BD11" s="309"/>
      <c r="BE11" s="310"/>
      <c r="BF11" s="308"/>
      <c r="BG11" s="309"/>
      <c r="BH11" s="310"/>
      <c r="BI11" s="308"/>
      <c r="BJ11" s="309"/>
      <c r="BK11" s="310"/>
      <c r="BL11" s="308"/>
      <c r="BM11" s="309"/>
      <c r="BN11" s="310"/>
      <c r="BO11" s="313"/>
      <c r="BP11" s="311"/>
      <c r="BQ11" s="312"/>
    </row>
    <row r="12" spans="1:69" s="10" customFormat="1" ht="69.95" customHeight="1" x14ac:dyDescent="0.2">
      <c r="A12" s="79">
        <v>1</v>
      </c>
      <c r="B12" s="80" t="s">
        <v>105</v>
      </c>
      <c r="C12" s="81">
        <f>IF(ISERROR(VLOOKUP(B12,'KAYIT LİSTESİ'!$B$4:$H$83,2,0)),"",(VLOOKUP(B12,'KAYIT LİSTESİ'!$B$4:$H$83,2,0)))</f>
        <v>37</v>
      </c>
      <c r="D12" s="82" t="str">
        <f>IF(ISERROR(VLOOKUP(B12,'KAYIT LİSTESİ'!$B$4:$H$83,4,0)),"",(VLOOKUP(B12,'KAYIT LİSTESİ'!$B$4:$H$83,4,0)))</f>
        <v>11.07.1994</v>
      </c>
      <c r="E12" s="83" t="str">
        <f>IF(ISERROR(VLOOKUP(B12,'KAYIT LİSTESİ'!$B$4:$H$83,5,0)),"",(VLOOKUP(B12,'KAYIT LİSTESİ'!$B$4:$H$83,5,0)))</f>
        <v>TIHOMIR IVAYLOV IVANOV</v>
      </c>
      <c r="F12" s="83" t="str">
        <f>IF(ISERROR(VLOOKUP(B12,'KAYIT LİSTESİ'!$B$4:$H$83,6,0)),"",(VLOOKUP(B12,'KAYIT LİSTESİ'!$B$4:$H$83,6,0)))</f>
        <v>BUL</v>
      </c>
      <c r="G12" s="66" t="s">
        <v>257</v>
      </c>
      <c r="H12" s="66"/>
      <c r="I12" s="66"/>
      <c r="J12" s="67" t="s">
        <v>257</v>
      </c>
      <c r="K12" s="68"/>
      <c r="L12" s="68"/>
      <c r="M12" s="66" t="s">
        <v>257</v>
      </c>
      <c r="N12" s="69"/>
      <c r="O12" s="66"/>
      <c r="P12" s="68" t="s">
        <v>257</v>
      </c>
      <c r="Q12" s="68"/>
      <c r="R12" s="68"/>
      <c r="S12" s="66" t="s">
        <v>253</v>
      </c>
      <c r="T12" s="66" t="s">
        <v>257</v>
      </c>
      <c r="U12" s="66"/>
      <c r="V12" s="68" t="s">
        <v>253</v>
      </c>
      <c r="W12" s="68" t="s">
        <v>253</v>
      </c>
      <c r="X12" s="68" t="s">
        <v>253</v>
      </c>
      <c r="Y12" s="66"/>
      <c r="Z12" s="66"/>
      <c r="AA12" s="66"/>
      <c r="AB12" s="68"/>
      <c r="AC12" s="68"/>
      <c r="AD12" s="68"/>
      <c r="AE12" s="66"/>
      <c r="AF12" s="66"/>
      <c r="AG12" s="66"/>
      <c r="AH12" s="68"/>
      <c r="AI12" s="68"/>
      <c r="AJ12" s="68"/>
      <c r="AK12" s="66"/>
      <c r="AL12" s="66"/>
      <c r="AM12" s="66"/>
      <c r="AN12" s="68"/>
      <c r="AO12" s="68"/>
      <c r="AP12" s="68"/>
      <c r="AQ12" s="66"/>
      <c r="AR12" s="66"/>
      <c r="AS12" s="66"/>
      <c r="AT12" s="68"/>
      <c r="AU12" s="70"/>
      <c r="AV12" s="70"/>
      <c r="AW12" s="71"/>
      <c r="AX12" s="71"/>
      <c r="AY12" s="71"/>
      <c r="AZ12" s="70"/>
      <c r="BA12" s="70"/>
      <c r="BB12" s="70"/>
      <c r="BC12" s="71"/>
      <c r="BD12" s="71"/>
      <c r="BE12" s="71"/>
      <c r="BF12" s="70"/>
      <c r="BG12" s="70"/>
      <c r="BH12" s="70"/>
      <c r="BI12" s="71"/>
      <c r="BJ12" s="71"/>
      <c r="BK12" s="71"/>
      <c r="BL12" s="70"/>
      <c r="BM12" s="70"/>
      <c r="BN12" s="70"/>
      <c r="BO12" s="84">
        <v>215</v>
      </c>
      <c r="BP12" s="85"/>
      <c r="BQ12" s="105"/>
    </row>
    <row r="13" spans="1:69" s="10" customFormat="1" ht="69.95" customHeight="1" x14ac:dyDescent="0.2">
      <c r="A13" s="79">
        <v>2</v>
      </c>
      <c r="B13" s="80" t="s">
        <v>104</v>
      </c>
      <c r="C13" s="81">
        <f>IF(ISERROR(VLOOKUP(B13,'KAYIT LİSTESİ'!$B$4:$H$83,2,0)),"",(VLOOKUP(B13,'KAYIT LİSTESİ'!$B$4:$H$83,2,0)))</f>
        <v>39</v>
      </c>
      <c r="D13" s="82" t="str">
        <f>IF(ISERROR(VLOOKUP(B13,'KAYIT LİSTESİ'!$B$4:$H$83,4,0)),"",(VLOOKUP(B13,'KAYIT LİSTESİ'!$B$4:$H$83,4,0)))</f>
        <v>27.05.2007</v>
      </c>
      <c r="E13" s="83" t="str">
        <f>IF(ISERROR(VLOOKUP(B13,'KAYIT LİSTESİ'!$B$4:$H$83,5,0)),"",(VLOOKUP(B13,'KAYIT LİSTESİ'!$B$4:$H$83,5,0)))</f>
        <v>Amin AJDINOVIC</v>
      </c>
      <c r="F13" s="83" t="str">
        <f>IF(ISERROR(VLOOKUP(B13,'KAYIT LİSTESİ'!$B$4:$H$83,6,0)),"",(VLOOKUP(B13,'KAYIT LİSTESİ'!$B$4:$H$83,6,0)))</f>
        <v>SRB</v>
      </c>
      <c r="G13" s="66" t="s">
        <v>253</v>
      </c>
      <c r="H13" s="66" t="s">
        <v>257</v>
      </c>
      <c r="I13" s="66"/>
      <c r="J13" s="67" t="s">
        <v>253</v>
      </c>
      <c r="K13" s="68" t="s">
        <v>257</v>
      </c>
      <c r="L13" s="68"/>
      <c r="M13" s="66" t="s">
        <v>253</v>
      </c>
      <c r="N13" s="69" t="s">
        <v>253</v>
      </c>
      <c r="O13" s="66" t="s">
        <v>257</v>
      </c>
      <c r="P13" s="68" t="s">
        <v>253</v>
      </c>
      <c r="Q13" s="68" t="s">
        <v>253</v>
      </c>
      <c r="R13" s="68" t="s">
        <v>253</v>
      </c>
      <c r="S13" s="66"/>
      <c r="T13" s="66"/>
      <c r="U13" s="66"/>
      <c r="V13" s="68"/>
      <c r="W13" s="68"/>
      <c r="X13" s="68"/>
      <c r="Y13" s="66"/>
      <c r="Z13" s="66"/>
      <c r="AA13" s="66"/>
      <c r="AB13" s="68"/>
      <c r="AC13" s="68"/>
      <c r="AD13" s="68"/>
      <c r="AE13" s="66"/>
      <c r="AF13" s="66"/>
      <c r="AG13" s="66"/>
      <c r="AH13" s="68"/>
      <c r="AI13" s="68"/>
      <c r="AJ13" s="68"/>
      <c r="AK13" s="66"/>
      <c r="AL13" s="66"/>
      <c r="AM13" s="66"/>
      <c r="AN13" s="68"/>
      <c r="AO13" s="68"/>
      <c r="AP13" s="68"/>
      <c r="AQ13" s="66"/>
      <c r="AR13" s="66"/>
      <c r="AS13" s="66"/>
      <c r="AT13" s="68"/>
      <c r="AU13" s="70"/>
      <c r="AV13" s="70"/>
      <c r="AW13" s="66"/>
      <c r="AX13" s="66"/>
      <c r="AY13" s="66"/>
      <c r="AZ13" s="68"/>
      <c r="BA13" s="68"/>
      <c r="BB13" s="68"/>
      <c r="BC13" s="66"/>
      <c r="BD13" s="71"/>
      <c r="BE13" s="71"/>
      <c r="BF13" s="68"/>
      <c r="BG13" s="70"/>
      <c r="BH13" s="70"/>
      <c r="BI13" s="66"/>
      <c r="BJ13" s="71"/>
      <c r="BK13" s="71"/>
      <c r="BL13" s="68"/>
      <c r="BM13" s="70"/>
      <c r="BN13" s="70"/>
      <c r="BO13" s="84">
        <v>200</v>
      </c>
      <c r="BP13" s="85"/>
      <c r="BQ13" s="105"/>
    </row>
    <row r="14" spans="1:69" s="10" customFormat="1" ht="69.95" customHeight="1" x14ac:dyDescent="0.2">
      <c r="A14" s="79">
        <v>3</v>
      </c>
      <c r="B14" s="80" t="s">
        <v>103</v>
      </c>
      <c r="C14" s="81">
        <f>IF(ISERROR(VLOOKUP(B14,'KAYIT LİSTESİ'!$B$4:$H$83,2,0)),"",(VLOOKUP(B14,'KAYIT LİSTESİ'!$B$4:$H$83,2,0)))</f>
        <v>38</v>
      </c>
      <c r="D14" s="82" t="str">
        <f>IF(ISERROR(VLOOKUP(B14,'KAYIT LİSTESİ'!$B$4:$H$83,4,0)),"",(VLOOKUP(B14,'KAYIT LİSTESİ'!$B$4:$H$83,4,0)))</f>
        <v>08.04.2004</v>
      </c>
      <c r="E14" s="83" t="str">
        <f>IF(ISERROR(VLOOKUP(B14,'KAYIT LİSTESİ'!$B$4:$H$83,5,0)),"",(VLOOKUP(B14,'KAYIT LİSTESİ'!$B$4:$H$83,5,0)))</f>
        <v>ATİLLA GÖKTUĞ TAŞDELEN</v>
      </c>
      <c r="F14" s="83" t="str">
        <f>IF(ISERROR(VLOOKUP(B14,'KAYIT LİSTESİ'!$B$4:$H$83,6,0)),"",(VLOOKUP(B14,'KAYIT LİSTESİ'!$B$4:$H$83,6,0)))</f>
        <v>İZMİR</v>
      </c>
      <c r="G14" s="66" t="s">
        <v>257</v>
      </c>
      <c r="H14" s="66"/>
      <c r="I14" s="66"/>
      <c r="J14" s="67" t="s">
        <v>257</v>
      </c>
      <c r="K14" s="68"/>
      <c r="L14" s="68"/>
      <c r="M14" s="66" t="s">
        <v>253</v>
      </c>
      <c r="N14" s="69" t="s">
        <v>253</v>
      </c>
      <c r="O14" s="66" t="s">
        <v>253</v>
      </c>
      <c r="P14" s="68"/>
      <c r="Q14" s="68"/>
      <c r="R14" s="68"/>
      <c r="S14" s="66"/>
      <c r="T14" s="66"/>
      <c r="U14" s="66"/>
      <c r="V14" s="68"/>
      <c r="W14" s="68"/>
      <c r="X14" s="68"/>
      <c r="Y14" s="66"/>
      <c r="Z14" s="66"/>
      <c r="AA14" s="66"/>
      <c r="AB14" s="68"/>
      <c r="AC14" s="68"/>
      <c r="AD14" s="68"/>
      <c r="AE14" s="66"/>
      <c r="AF14" s="66"/>
      <c r="AG14" s="66"/>
      <c r="AH14" s="68"/>
      <c r="AI14" s="68"/>
      <c r="AJ14" s="68"/>
      <c r="AK14" s="66"/>
      <c r="AL14" s="66"/>
      <c r="AM14" s="66"/>
      <c r="AN14" s="68"/>
      <c r="AO14" s="68"/>
      <c r="AP14" s="68"/>
      <c r="AQ14" s="66"/>
      <c r="AR14" s="66"/>
      <c r="AS14" s="66"/>
      <c r="AT14" s="68"/>
      <c r="AU14" s="70"/>
      <c r="AV14" s="70"/>
      <c r="AW14" s="66"/>
      <c r="AX14" s="66"/>
      <c r="AY14" s="66"/>
      <c r="AZ14" s="68"/>
      <c r="BA14" s="68"/>
      <c r="BB14" s="68"/>
      <c r="BC14" s="66"/>
      <c r="BD14" s="71"/>
      <c r="BE14" s="71"/>
      <c r="BF14" s="68"/>
      <c r="BG14" s="70"/>
      <c r="BH14" s="70"/>
      <c r="BI14" s="66"/>
      <c r="BJ14" s="71"/>
      <c r="BK14" s="71"/>
      <c r="BL14" s="68"/>
      <c r="BM14" s="70"/>
      <c r="BN14" s="70"/>
      <c r="BO14" s="84">
        <v>195</v>
      </c>
      <c r="BP14" s="85"/>
      <c r="BQ14" s="105"/>
    </row>
    <row r="15" spans="1:69" s="10" customFormat="1" ht="69.95" customHeight="1" x14ac:dyDescent="0.2">
      <c r="A15" s="79"/>
      <c r="B15" s="80" t="s">
        <v>106</v>
      </c>
      <c r="C15" s="81" t="str">
        <f>IF(ISERROR(VLOOKUP(B15,'KAYIT LİSTESİ'!$B$4:$H$83,2,0)),"",(VLOOKUP(B15,'KAYIT LİSTESİ'!$B$4:$H$83,2,0)))</f>
        <v/>
      </c>
      <c r="D15" s="82" t="str">
        <f>IF(ISERROR(VLOOKUP(B15,'KAYIT LİSTESİ'!$B$4:$H$83,4,0)),"",(VLOOKUP(B15,'KAYIT LİSTESİ'!$B$4:$H$83,4,0)))</f>
        <v/>
      </c>
      <c r="E15" s="83" t="str">
        <f>IF(ISERROR(VLOOKUP(B15,'KAYIT LİSTESİ'!$B$4:$H$83,5,0)),"",(VLOOKUP(B15,'KAYIT LİSTESİ'!$B$4:$H$83,5,0)))</f>
        <v/>
      </c>
      <c r="F15" s="83" t="str">
        <f>IF(ISERROR(VLOOKUP(B15,'KAYIT LİSTESİ'!$B$4:$H$83,6,0)),"",(VLOOKUP(B15,'KAYIT LİSTESİ'!$B$4:$H$83,6,0)))</f>
        <v/>
      </c>
      <c r="G15" s="66"/>
      <c r="H15" s="66"/>
      <c r="I15" s="66"/>
      <c r="J15" s="67"/>
      <c r="K15" s="68"/>
      <c r="L15" s="68"/>
      <c r="M15" s="66"/>
      <c r="N15" s="69"/>
      <c r="O15" s="66"/>
      <c r="P15" s="68"/>
      <c r="Q15" s="68"/>
      <c r="R15" s="68"/>
      <c r="S15" s="66"/>
      <c r="T15" s="66"/>
      <c r="U15" s="66"/>
      <c r="V15" s="68"/>
      <c r="W15" s="68"/>
      <c r="X15" s="68"/>
      <c r="Y15" s="66"/>
      <c r="Z15" s="66"/>
      <c r="AA15" s="66"/>
      <c r="AB15" s="68"/>
      <c r="AC15" s="68"/>
      <c r="AD15" s="68"/>
      <c r="AE15" s="66"/>
      <c r="AF15" s="66"/>
      <c r="AG15" s="66"/>
      <c r="AH15" s="68"/>
      <c r="AI15" s="68"/>
      <c r="AJ15" s="68"/>
      <c r="AK15" s="66"/>
      <c r="AL15" s="66"/>
      <c r="AM15" s="66"/>
      <c r="AN15" s="68"/>
      <c r="AO15" s="68"/>
      <c r="AP15" s="68"/>
      <c r="AQ15" s="66"/>
      <c r="AR15" s="66"/>
      <c r="AS15" s="66"/>
      <c r="AT15" s="68"/>
      <c r="AU15" s="70"/>
      <c r="AV15" s="70"/>
      <c r="AW15" s="71"/>
      <c r="AX15" s="71"/>
      <c r="AY15" s="71"/>
      <c r="AZ15" s="70"/>
      <c r="BA15" s="70"/>
      <c r="BB15" s="70"/>
      <c r="BC15" s="71"/>
      <c r="BD15" s="71"/>
      <c r="BE15" s="71"/>
      <c r="BF15" s="70"/>
      <c r="BG15" s="70"/>
      <c r="BH15" s="70"/>
      <c r="BI15" s="71"/>
      <c r="BJ15" s="71"/>
      <c r="BK15" s="71"/>
      <c r="BL15" s="70"/>
      <c r="BM15" s="70"/>
      <c r="BN15" s="70"/>
      <c r="BO15" s="84"/>
      <c r="BP15" s="85"/>
      <c r="BQ15" s="105"/>
    </row>
    <row r="16" spans="1:69" s="10" customFormat="1" ht="69.95" hidden="1" customHeight="1" x14ac:dyDescent="0.2">
      <c r="A16" s="79"/>
      <c r="B16" s="80" t="s">
        <v>107</v>
      </c>
      <c r="C16" s="81" t="str">
        <f>IF(ISERROR(VLOOKUP(B16,'KAYIT LİSTESİ'!$B$4:$H$83,2,0)),"",(VLOOKUP(B16,'KAYIT LİSTESİ'!$B$4:$H$83,2,0)))</f>
        <v/>
      </c>
      <c r="D16" s="82" t="str">
        <f>IF(ISERROR(VLOOKUP(B16,'KAYIT LİSTESİ'!$B$4:$H$83,4,0)),"",(VLOOKUP(B16,'KAYIT LİSTESİ'!$B$4:$H$83,4,0)))</f>
        <v/>
      </c>
      <c r="E16" s="83" t="str">
        <f>IF(ISERROR(VLOOKUP(B16,'KAYIT LİSTESİ'!$B$4:$H$83,5,0)),"",(VLOOKUP(B16,'KAYIT LİSTESİ'!$B$4:$H$83,5,0)))</f>
        <v/>
      </c>
      <c r="F16" s="83" t="str">
        <f>IF(ISERROR(VLOOKUP(B16,'KAYIT LİSTESİ'!$B$4:$H$83,6,0)),"",(VLOOKUP(B16,'KAYIT LİSTESİ'!$B$4:$H$83,6,0)))</f>
        <v/>
      </c>
      <c r="G16" s="66"/>
      <c r="H16" s="66"/>
      <c r="I16" s="66"/>
      <c r="J16" s="67"/>
      <c r="K16" s="68"/>
      <c r="L16" s="68"/>
      <c r="M16" s="66"/>
      <c r="N16" s="69"/>
      <c r="O16" s="66"/>
      <c r="P16" s="68"/>
      <c r="Q16" s="68"/>
      <c r="R16" s="68"/>
      <c r="S16" s="66"/>
      <c r="T16" s="66"/>
      <c r="U16" s="66"/>
      <c r="V16" s="68"/>
      <c r="W16" s="68"/>
      <c r="X16" s="68"/>
      <c r="Y16" s="66"/>
      <c r="Z16" s="66"/>
      <c r="AA16" s="66"/>
      <c r="AB16" s="68"/>
      <c r="AC16" s="68"/>
      <c r="AD16" s="68"/>
      <c r="AE16" s="66"/>
      <c r="AF16" s="66"/>
      <c r="AG16" s="66"/>
      <c r="AH16" s="68"/>
      <c r="AI16" s="68"/>
      <c r="AJ16" s="68"/>
      <c r="AK16" s="66"/>
      <c r="AL16" s="66"/>
      <c r="AM16" s="66"/>
      <c r="AN16" s="68"/>
      <c r="AO16" s="68"/>
      <c r="AP16" s="68"/>
      <c r="AQ16" s="66"/>
      <c r="AR16" s="66"/>
      <c r="AS16" s="66"/>
      <c r="AT16" s="68"/>
      <c r="AU16" s="70"/>
      <c r="AV16" s="70"/>
      <c r="AW16" s="71"/>
      <c r="AX16" s="71"/>
      <c r="AY16" s="71"/>
      <c r="AZ16" s="70"/>
      <c r="BA16" s="70"/>
      <c r="BB16" s="70"/>
      <c r="BC16" s="71"/>
      <c r="BD16" s="71"/>
      <c r="BE16" s="71"/>
      <c r="BF16" s="70"/>
      <c r="BG16" s="70"/>
      <c r="BH16" s="70"/>
      <c r="BI16" s="71"/>
      <c r="BJ16" s="71"/>
      <c r="BK16" s="71"/>
      <c r="BL16" s="70"/>
      <c r="BM16" s="70"/>
      <c r="BN16" s="70"/>
      <c r="BO16" s="84"/>
      <c r="BP16" s="85"/>
      <c r="BQ16" s="105"/>
    </row>
    <row r="17" spans="1:69" s="10" customFormat="1" ht="69.95" hidden="1" customHeight="1" x14ac:dyDescent="0.2">
      <c r="A17" s="79"/>
      <c r="B17" s="80" t="s">
        <v>108</v>
      </c>
      <c r="C17" s="81" t="str">
        <f>IF(ISERROR(VLOOKUP(B17,'KAYIT LİSTESİ'!$B$4:$H$83,2,0)),"",(VLOOKUP(B17,'KAYIT LİSTESİ'!$B$4:$H$83,2,0)))</f>
        <v/>
      </c>
      <c r="D17" s="82" t="str">
        <f>IF(ISERROR(VLOOKUP(B17,'KAYIT LİSTESİ'!$B$4:$H$83,4,0)),"",(VLOOKUP(B17,'KAYIT LİSTESİ'!$B$4:$H$83,4,0)))</f>
        <v/>
      </c>
      <c r="E17" s="83" t="str">
        <f>IF(ISERROR(VLOOKUP(B17,'KAYIT LİSTESİ'!$B$4:$H$83,5,0)),"",(VLOOKUP(B17,'KAYIT LİSTESİ'!$B$4:$H$83,5,0)))</f>
        <v/>
      </c>
      <c r="F17" s="83" t="str">
        <f>IF(ISERROR(VLOOKUP(B17,'KAYIT LİSTESİ'!$B$4:$H$83,6,0)),"",(VLOOKUP(B17,'KAYIT LİSTESİ'!$B$4:$H$83,6,0)))</f>
        <v/>
      </c>
      <c r="G17" s="66"/>
      <c r="H17" s="66"/>
      <c r="I17" s="66"/>
      <c r="J17" s="67"/>
      <c r="K17" s="68"/>
      <c r="L17" s="68"/>
      <c r="M17" s="66"/>
      <c r="N17" s="69"/>
      <c r="O17" s="66"/>
      <c r="P17" s="68"/>
      <c r="Q17" s="68"/>
      <c r="R17" s="68"/>
      <c r="S17" s="66"/>
      <c r="T17" s="66"/>
      <c r="U17" s="66"/>
      <c r="V17" s="68"/>
      <c r="W17" s="68"/>
      <c r="X17" s="68"/>
      <c r="Y17" s="66"/>
      <c r="Z17" s="66"/>
      <c r="AA17" s="66"/>
      <c r="AB17" s="68"/>
      <c r="AC17" s="68"/>
      <c r="AD17" s="68"/>
      <c r="AE17" s="66"/>
      <c r="AF17" s="66"/>
      <c r="AG17" s="66"/>
      <c r="AH17" s="68"/>
      <c r="AI17" s="68"/>
      <c r="AJ17" s="68"/>
      <c r="AK17" s="66"/>
      <c r="AL17" s="66"/>
      <c r="AM17" s="66"/>
      <c r="AN17" s="68"/>
      <c r="AO17" s="68"/>
      <c r="AP17" s="68"/>
      <c r="AQ17" s="66"/>
      <c r="AR17" s="66"/>
      <c r="AS17" s="66"/>
      <c r="AT17" s="68"/>
      <c r="AU17" s="70"/>
      <c r="AV17" s="70"/>
      <c r="AW17" s="66"/>
      <c r="AX17" s="66"/>
      <c r="AY17" s="66"/>
      <c r="AZ17" s="68"/>
      <c r="BA17" s="68"/>
      <c r="BB17" s="68"/>
      <c r="BC17" s="66"/>
      <c r="BD17" s="71"/>
      <c r="BE17" s="71"/>
      <c r="BF17" s="68"/>
      <c r="BG17" s="70"/>
      <c r="BH17" s="70"/>
      <c r="BI17" s="66"/>
      <c r="BJ17" s="71"/>
      <c r="BK17" s="71"/>
      <c r="BL17" s="68"/>
      <c r="BM17" s="70"/>
      <c r="BN17" s="70"/>
      <c r="BO17" s="84"/>
      <c r="BP17" s="85"/>
      <c r="BQ17" s="105"/>
    </row>
    <row r="18" spans="1:69" s="10" customFormat="1" ht="69.95" hidden="1" customHeight="1" x14ac:dyDescent="0.2">
      <c r="A18" s="79"/>
      <c r="B18" s="80" t="s">
        <v>159</v>
      </c>
      <c r="C18" s="81" t="str">
        <f>IF(ISERROR(VLOOKUP(B18,'KAYIT LİSTESİ'!$B$4:$H$83,2,0)),"",(VLOOKUP(B18,'KAYIT LİSTESİ'!$B$4:$H$83,2,0)))</f>
        <v/>
      </c>
      <c r="D18" s="82" t="str">
        <f>IF(ISERROR(VLOOKUP(B18,'KAYIT LİSTESİ'!$B$4:$H$83,4,0)),"",(VLOOKUP(B18,'KAYIT LİSTESİ'!$B$4:$H$83,4,0)))</f>
        <v/>
      </c>
      <c r="E18" s="83" t="str">
        <f>IF(ISERROR(VLOOKUP(B18,'KAYIT LİSTESİ'!$B$4:$H$83,5,0)),"",(VLOOKUP(B18,'KAYIT LİSTESİ'!$B$4:$H$83,5,0)))</f>
        <v/>
      </c>
      <c r="F18" s="83" t="str">
        <f>IF(ISERROR(VLOOKUP(B18,'KAYIT LİSTESİ'!$B$4:$H$83,6,0)),"",(VLOOKUP(B18,'KAYIT LİSTESİ'!$B$4:$H$83,6,0)))</f>
        <v/>
      </c>
      <c r="G18" s="66"/>
      <c r="H18" s="66"/>
      <c r="I18" s="66"/>
      <c r="J18" s="67"/>
      <c r="K18" s="68"/>
      <c r="L18" s="68"/>
      <c r="M18" s="66"/>
      <c r="N18" s="69"/>
      <c r="O18" s="66"/>
      <c r="P18" s="68"/>
      <c r="Q18" s="68"/>
      <c r="R18" s="68"/>
      <c r="S18" s="66"/>
      <c r="T18" s="66"/>
      <c r="U18" s="66"/>
      <c r="V18" s="68"/>
      <c r="W18" s="68"/>
      <c r="X18" s="68"/>
      <c r="Y18" s="66"/>
      <c r="Z18" s="66"/>
      <c r="AA18" s="66"/>
      <c r="AB18" s="68"/>
      <c r="AC18" s="68"/>
      <c r="AD18" s="68"/>
      <c r="AE18" s="66"/>
      <c r="AF18" s="66"/>
      <c r="AG18" s="66"/>
      <c r="AH18" s="68"/>
      <c r="AI18" s="68"/>
      <c r="AJ18" s="68"/>
      <c r="AK18" s="66"/>
      <c r="AL18" s="66"/>
      <c r="AM18" s="66"/>
      <c r="AN18" s="68"/>
      <c r="AO18" s="68"/>
      <c r="AP18" s="68"/>
      <c r="AQ18" s="66"/>
      <c r="AR18" s="66"/>
      <c r="AS18" s="66"/>
      <c r="AT18" s="68"/>
      <c r="AU18" s="70"/>
      <c r="AV18" s="70"/>
      <c r="AW18" s="71"/>
      <c r="AX18" s="71"/>
      <c r="AY18" s="71"/>
      <c r="AZ18" s="70"/>
      <c r="BA18" s="70"/>
      <c r="BB18" s="70"/>
      <c r="BC18" s="71"/>
      <c r="BD18" s="71"/>
      <c r="BE18" s="71"/>
      <c r="BF18" s="70"/>
      <c r="BG18" s="70"/>
      <c r="BH18" s="70"/>
      <c r="BI18" s="71"/>
      <c r="BJ18" s="71"/>
      <c r="BK18" s="71"/>
      <c r="BL18" s="70"/>
      <c r="BM18" s="70"/>
      <c r="BN18" s="70"/>
      <c r="BO18" s="84"/>
      <c r="BP18" s="85"/>
      <c r="BQ18" s="105"/>
    </row>
    <row r="19" spans="1:69" s="10" customFormat="1" ht="69.95" hidden="1" customHeight="1" x14ac:dyDescent="0.2">
      <c r="A19" s="79"/>
      <c r="B19" s="80" t="s">
        <v>160</v>
      </c>
      <c r="C19" s="81" t="str">
        <f>IF(ISERROR(VLOOKUP(B19,'KAYIT LİSTESİ'!$B$4:$H$83,2,0)),"",(VLOOKUP(B19,'KAYIT LİSTESİ'!$B$4:$H$83,2,0)))</f>
        <v/>
      </c>
      <c r="D19" s="82" t="str">
        <f>IF(ISERROR(VLOOKUP(B19,'KAYIT LİSTESİ'!$B$4:$H$83,4,0)),"",(VLOOKUP(B19,'KAYIT LİSTESİ'!$B$4:$H$83,4,0)))</f>
        <v/>
      </c>
      <c r="E19" s="83" t="str">
        <f>IF(ISERROR(VLOOKUP(B19,'KAYIT LİSTESİ'!$B$4:$H$83,5,0)),"",(VLOOKUP(B19,'KAYIT LİSTESİ'!$B$4:$H$83,5,0)))</f>
        <v/>
      </c>
      <c r="F19" s="83" t="str">
        <f>IF(ISERROR(VLOOKUP(B19,'KAYIT LİSTESİ'!$B$4:$H$83,6,0)),"",(VLOOKUP(B19,'KAYIT LİSTESİ'!$B$4:$H$83,6,0)))</f>
        <v/>
      </c>
      <c r="G19" s="66"/>
      <c r="H19" s="66"/>
      <c r="I19" s="66"/>
      <c r="J19" s="67"/>
      <c r="K19" s="68"/>
      <c r="L19" s="68"/>
      <c r="M19" s="66"/>
      <c r="N19" s="69"/>
      <c r="O19" s="66"/>
      <c r="P19" s="68"/>
      <c r="Q19" s="68"/>
      <c r="R19" s="68"/>
      <c r="S19" s="66"/>
      <c r="T19" s="66"/>
      <c r="U19" s="66"/>
      <c r="V19" s="68"/>
      <c r="W19" s="68"/>
      <c r="X19" s="68"/>
      <c r="Y19" s="66"/>
      <c r="Z19" s="66"/>
      <c r="AA19" s="66"/>
      <c r="AB19" s="68"/>
      <c r="AC19" s="68"/>
      <c r="AD19" s="68"/>
      <c r="AE19" s="66"/>
      <c r="AF19" s="66"/>
      <c r="AG19" s="66"/>
      <c r="AH19" s="68"/>
      <c r="AI19" s="68"/>
      <c r="AJ19" s="68"/>
      <c r="AK19" s="66"/>
      <c r="AL19" s="66"/>
      <c r="AM19" s="66"/>
      <c r="AN19" s="68"/>
      <c r="AO19" s="68"/>
      <c r="AP19" s="68"/>
      <c r="AQ19" s="66"/>
      <c r="AR19" s="66"/>
      <c r="AS19" s="66"/>
      <c r="AT19" s="68"/>
      <c r="AU19" s="70"/>
      <c r="AV19" s="70"/>
      <c r="AW19" s="71"/>
      <c r="AX19" s="71"/>
      <c r="AY19" s="71"/>
      <c r="AZ19" s="70"/>
      <c r="BA19" s="70"/>
      <c r="BB19" s="70"/>
      <c r="BC19" s="71"/>
      <c r="BD19" s="71"/>
      <c r="BE19" s="71"/>
      <c r="BF19" s="70"/>
      <c r="BG19" s="70"/>
      <c r="BH19" s="70"/>
      <c r="BI19" s="71"/>
      <c r="BJ19" s="71"/>
      <c r="BK19" s="71"/>
      <c r="BL19" s="70"/>
      <c r="BM19" s="70"/>
      <c r="BN19" s="70"/>
      <c r="BO19" s="84"/>
      <c r="BP19" s="85"/>
      <c r="BQ19" s="105"/>
    </row>
    <row r="20" spans="1:69" s="10" customFormat="1" ht="69.95" hidden="1" customHeight="1" x14ac:dyDescent="0.2">
      <c r="A20" s="79"/>
      <c r="B20" s="80" t="s">
        <v>161</v>
      </c>
      <c r="C20" s="81" t="str">
        <f>IF(ISERROR(VLOOKUP(B20,'KAYIT LİSTESİ'!$B$4:$H$83,2,0)),"",(VLOOKUP(B20,'KAYIT LİSTESİ'!$B$4:$H$83,2,0)))</f>
        <v/>
      </c>
      <c r="D20" s="82" t="str">
        <f>IF(ISERROR(VLOOKUP(B20,'KAYIT LİSTESİ'!$B$4:$H$83,4,0)),"",(VLOOKUP(B20,'KAYIT LİSTESİ'!$B$4:$H$83,4,0)))</f>
        <v/>
      </c>
      <c r="E20" s="83" t="str">
        <f>IF(ISERROR(VLOOKUP(B20,'KAYIT LİSTESİ'!$B$4:$H$83,5,0)),"",(VLOOKUP(B20,'KAYIT LİSTESİ'!$B$4:$H$83,5,0)))</f>
        <v/>
      </c>
      <c r="F20" s="83" t="str">
        <f>IF(ISERROR(VLOOKUP(B20,'KAYIT LİSTESİ'!$B$4:$H$83,6,0)),"",(VLOOKUP(B20,'KAYIT LİSTESİ'!$B$4:$H$83,6,0)))</f>
        <v/>
      </c>
      <c r="G20" s="66"/>
      <c r="H20" s="66"/>
      <c r="I20" s="66"/>
      <c r="J20" s="67"/>
      <c r="K20" s="68"/>
      <c r="L20" s="68"/>
      <c r="M20" s="66"/>
      <c r="N20" s="69"/>
      <c r="O20" s="66"/>
      <c r="P20" s="68"/>
      <c r="Q20" s="68"/>
      <c r="R20" s="68"/>
      <c r="S20" s="66"/>
      <c r="T20" s="66"/>
      <c r="U20" s="66"/>
      <c r="V20" s="68"/>
      <c r="W20" s="68"/>
      <c r="X20" s="68"/>
      <c r="Y20" s="66"/>
      <c r="Z20" s="66"/>
      <c r="AA20" s="66"/>
      <c r="AB20" s="68"/>
      <c r="AC20" s="68"/>
      <c r="AD20" s="68"/>
      <c r="AE20" s="66"/>
      <c r="AF20" s="66"/>
      <c r="AG20" s="66"/>
      <c r="AH20" s="68"/>
      <c r="AI20" s="68"/>
      <c r="AJ20" s="68"/>
      <c r="AK20" s="66"/>
      <c r="AL20" s="66"/>
      <c r="AM20" s="66"/>
      <c r="AN20" s="68"/>
      <c r="AO20" s="68"/>
      <c r="AP20" s="68"/>
      <c r="AQ20" s="66"/>
      <c r="AR20" s="66"/>
      <c r="AS20" s="66"/>
      <c r="AT20" s="68"/>
      <c r="AU20" s="70"/>
      <c r="AV20" s="70"/>
      <c r="AW20" s="71"/>
      <c r="AX20" s="71"/>
      <c r="AY20" s="71"/>
      <c r="AZ20" s="70"/>
      <c r="BA20" s="70"/>
      <c r="BB20" s="70"/>
      <c r="BC20" s="71"/>
      <c r="BD20" s="71"/>
      <c r="BE20" s="71"/>
      <c r="BF20" s="70"/>
      <c r="BG20" s="70"/>
      <c r="BH20" s="70"/>
      <c r="BI20" s="71"/>
      <c r="BJ20" s="71"/>
      <c r="BK20" s="71"/>
      <c r="BL20" s="70"/>
      <c r="BM20" s="70"/>
      <c r="BN20" s="70"/>
      <c r="BO20" s="84"/>
      <c r="BP20" s="85"/>
      <c r="BQ20" s="105"/>
    </row>
    <row r="21" spans="1:69" s="10" customFormat="1" ht="69.95" hidden="1" customHeight="1" x14ac:dyDescent="0.2">
      <c r="A21" s="72"/>
      <c r="B21" s="80" t="s">
        <v>162</v>
      </c>
      <c r="C21" s="73" t="str">
        <f>IF(ISERROR(VLOOKUP(B21,'KAYIT LİSTESİ'!$B$4:$H$83,2,0)),"",(VLOOKUP(B21,'KAYIT LİSTESİ'!$B$4:$H$83,2,0)))</f>
        <v/>
      </c>
      <c r="D21" s="74" t="str">
        <f>IF(ISERROR(VLOOKUP(B21,'KAYIT LİSTESİ'!$B$4:$H$83,4,0)),"",(VLOOKUP(B21,'KAYIT LİSTESİ'!$B$4:$H$83,4,0)))</f>
        <v/>
      </c>
      <c r="E21" s="75" t="str">
        <f>IF(ISERROR(VLOOKUP(B21,'KAYIT LİSTESİ'!$B$4:$H$83,5,0)),"",(VLOOKUP(B21,'KAYIT LİSTESİ'!$B$4:$H$83,5,0)))</f>
        <v/>
      </c>
      <c r="F21" s="75" t="str">
        <f>IF(ISERROR(VLOOKUP(B21,'KAYIT LİSTESİ'!$B$4:$H$83,6,0)),"",(VLOOKUP(B21,'KAYIT LİSTESİ'!$B$4:$H$83,6,0)))</f>
        <v/>
      </c>
      <c r="G21" s="66"/>
      <c r="H21" s="66"/>
      <c r="I21" s="66"/>
      <c r="J21" s="67"/>
      <c r="K21" s="68"/>
      <c r="L21" s="68"/>
      <c r="M21" s="66"/>
      <c r="N21" s="69"/>
      <c r="O21" s="66"/>
      <c r="P21" s="68"/>
      <c r="Q21" s="68"/>
      <c r="R21" s="68"/>
      <c r="S21" s="66"/>
      <c r="T21" s="66"/>
      <c r="U21" s="66"/>
      <c r="V21" s="68"/>
      <c r="W21" s="68"/>
      <c r="X21" s="68"/>
      <c r="Y21" s="66"/>
      <c r="Z21" s="66"/>
      <c r="AA21" s="66"/>
      <c r="AB21" s="68"/>
      <c r="AC21" s="68"/>
      <c r="AD21" s="68"/>
      <c r="AE21" s="66"/>
      <c r="AF21" s="66"/>
      <c r="AG21" s="66"/>
      <c r="AH21" s="68"/>
      <c r="AI21" s="68"/>
      <c r="AJ21" s="68"/>
      <c r="AK21" s="66"/>
      <c r="AL21" s="66"/>
      <c r="AM21" s="66"/>
      <c r="AN21" s="68"/>
      <c r="AO21" s="68"/>
      <c r="AP21" s="68"/>
      <c r="AQ21" s="66"/>
      <c r="AR21" s="66"/>
      <c r="AS21" s="66"/>
      <c r="AT21" s="68"/>
      <c r="AU21" s="70"/>
      <c r="AV21" s="70"/>
      <c r="AW21" s="71"/>
      <c r="AX21" s="71"/>
      <c r="AY21" s="71"/>
      <c r="AZ21" s="70"/>
      <c r="BA21" s="70"/>
      <c r="BB21" s="70"/>
      <c r="BC21" s="71"/>
      <c r="BD21" s="71"/>
      <c r="BE21" s="71"/>
      <c r="BF21" s="70"/>
      <c r="BG21" s="70"/>
      <c r="BH21" s="70"/>
      <c r="BI21" s="71"/>
      <c r="BJ21" s="71"/>
      <c r="BK21" s="71"/>
      <c r="BL21" s="70"/>
      <c r="BM21" s="70"/>
      <c r="BN21" s="70"/>
      <c r="BO21" s="84"/>
      <c r="BP21" s="86"/>
      <c r="BQ21" s="105"/>
    </row>
    <row r="22" spans="1:69" s="10" customFormat="1" ht="69.95" hidden="1" customHeight="1" x14ac:dyDescent="0.2">
      <c r="A22" s="72"/>
      <c r="B22" s="80" t="s">
        <v>163</v>
      </c>
      <c r="C22" s="73" t="str">
        <f>IF(ISERROR(VLOOKUP(B22,'KAYIT LİSTESİ'!$B$4:$H$83,2,0)),"",(VLOOKUP(B22,'KAYIT LİSTESİ'!$B$4:$H$83,2,0)))</f>
        <v/>
      </c>
      <c r="D22" s="74" t="str">
        <f>IF(ISERROR(VLOOKUP(B22,'KAYIT LİSTESİ'!$B$4:$H$83,4,0)),"",(VLOOKUP(B22,'KAYIT LİSTESİ'!$B$4:$H$83,4,0)))</f>
        <v/>
      </c>
      <c r="E22" s="75" t="str">
        <f>IF(ISERROR(VLOOKUP(B22,'KAYIT LİSTESİ'!$B$4:$H$83,5,0)),"",(VLOOKUP(B22,'KAYIT LİSTESİ'!$B$4:$H$83,5,0)))</f>
        <v/>
      </c>
      <c r="F22" s="75" t="str">
        <f>IF(ISERROR(VLOOKUP(B22,'KAYIT LİSTESİ'!$B$4:$H$83,6,0)),"",(VLOOKUP(B22,'KAYIT LİSTESİ'!$B$4:$H$83,6,0)))</f>
        <v/>
      </c>
      <c r="G22" s="66"/>
      <c r="H22" s="66"/>
      <c r="I22" s="66"/>
      <c r="J22" s="67"/>
      <c r="K22" s="68"/>
      <c r="L22" s="68"/>
      <c r="M22" s="66"/>
      <c r="N22" s="69"/>
      <c r="O22" s="66"/>
      <c r="P22" s="68"/>
      <c r="Q22" s="68"/>
      <c r="R22" s="68"/>
      <c r="S22" s="66"/>
      <c r="T22" s="66"/>
      <c r="U22" s="66"/>
      <c r="V22" s="68"/>
      <c r="W22" s="68"/>
      <c r="X22" s="68"/>
      <c r="Y22" s="66"/>
      <c r="Z22" s="66"/>
      <c r="AA22" s="66"/>
      <c r="AB22" s="68"/>
      <c r="AC22" s="68"/>
      <c r="AD22" s="68"/>
      <c r="AE22" s="66"/>
      <c r="AF22" s="66"/>
      <c r="AG22" s="66"/>
      <c r="AH22" s="68"/>
      <c r="AI22" s="68"/>
      <c r="AJ22" s="68"/>
      <c r="AK22" s="66"/>
      <c r="AL22" s="66"/>
      <c r="AM22" s="66"/>
      <c r="AN22" s="68"/>
      <c r="AO22" s="68"/>
      <c r="AP22" s="68"/>
      <c r="AQ22" s="66"/>
      <c r="AR22" s="66"/>
      <c r="AS22" s="66"/>
      <c r="AT22" s="68"/>
      <c r="AU22" s="70"/>
      <c r="AV22" s="70"/>
      <c r="AW22" s="71"/>
      <c r="AX22" s="71"/>
      <c r="AY22" s="71"/>
      <c r="AZ22" s="70"/>
      <c r="BA22" s="70"/>
      <c r="BB22" s="70"/>
      <c r="BC22" s="71"/>
      <c r="BD22" s="71"/>
      <c r="BE22" s="71"/>
      <c r="BF22" s="70"/>
      <c r="BG22" s="70"/>
      <c r="BH22" s="70"/>
      <c r="BI22" s="71"/>
      <c r="BJ22" s="71"/>
      <c r="BK22" s="71"/>
      <c r="BL22" s="70"/>
      <c r="BM22" s="70"/>
      <c r="BN22" s="70"/>
      <c r="BO22" s="84"/>
      <c r="BP22" s="86"/>
      <c r="BQ22" s="105"/>
    </row>
    <row r="23" spans="1:69" s="10" customFormat="1" ht="69.95" hidden="1" customHeight="1" x14ac:dyDescent="0.2">
      <c r="A23" s="72"/>
      <c r="B23" s="80" t="s">
        <v>164</v>
      </c>
      <c r="C23" s="73" t="str">
        <f>IF(ISERROR(VLOOKUP(B23,'KAYIT LİSTESİ'!$B$4:$H$83,2,0)),"",(VLOOKUP(B23,'KAYIT LİSTESİ'!$B$4:$H$83,2,0)))</f>
        <v/>
      </c>
      <c r="D23" s="74" t="str">
        <f>IF(ISERROR(VLOOKUP(B23,'KAYIT LİSTESİ'!$B$4:$H$83,4,0)),"",(VLOOKUP(B23,'KAYIT LİSTESİ'!$B$4:$H$83,4,0)))</f>
        <v/>
      </c>
      <c r="E23" s="75" t="str">
        <f>IF(ISERROR(VLOOKUP(B23,'KAYIT LİSTESİ'!$B$4:$H$83,5,0)),"",(VLOOKUP(B23,'KAYIT LİSTESİ'!$B$4:$H$83,5,0)))</f>
        <v/>
      </c>
      <c r="F23" s="75" t="str">
        <f>IF(ISERROR(VLOOKUP(B23,'KAYIT LİSTESİ'!$B$4:$H$83,6,0)),"",(VLOOKUP(B23,'KAYIT LİSTESİ'!$B$4:$H$83,6,0)))</f>
        <v/>
      </c>
      <c r="G23" s="66"/>
      <c r="H23" s="66"/>
      <c r="I23" s="66"/>
      <c r="J23" s="67"/>
      <c r="K23" s="68"/>
      <c r="L23" s="68"/>
      <c r="M23" s="66"/>
      <c r="N23" s="69"/>
      <c r="O23" s="66"/>
      <c r="P23" s="68"/>
      <c r="Q23" s="68"/>
      <c r="R23" s="68"/>
      <c r="S23" s="66"/>
      <c r="T23" s="66"/>
      <c r="U23" s="66"/>
      <c r="V23" s="68"/>
      <c r="W23" s="68"/>
      <c r="X23" s="68"/>
      <c r="Y23" s="66"/>
      <c r="Z23" s="66"/>
      <c r="AA23" s="66"/>
      <c r="AB23" s="68"/>
      <c r="AC23" s="68"/>
      <c r="AD23" s="68"/>
      <c r="AE23" s="66"/>
      <c r="AF23" s="66"/>
      <c r="AG23" s="66"/>
      <c r="AH23" s="68"/>
      <c r="AI23" s="68"/>
      <c r="AJ23" s="68"/>
      <c r="AK23" s="66"/>
      <c r="AL23" s="66"/>
      <c r="AM23" s="66"/>
      <c r="AN23" s="68"/>
      <c r="AO23" s="68"/>
      <c r="AP23" s="68"/>
      <c r="AQ23" s="66"/>
      <c r="AR23" s="66"/>
      <c r="AS23" s="66"/>
      <c r="AT23" s="68"/>
      <c r="AU23" s="70"/>
      <c r="AV23" s="70"/>
      <c r="AW23" s="71"/>
      <c r="AX23" s="71"/>
      <c r="AY23" s="71"/>
      <c r="AZ23" s="70"/>
      <c r="BA23" s="70"/>
      <c r="BB23" s="70"/>
      <c r="BC23" s="71"/>
      <c r="BD23" s="71"/>
      <c r="BE23" s="71"/>
      <c r="BF23" s="70"/>
      <c r="BG23" s="70"/>
      <c r="BH23" s="70"/>
      <c r="BI23" s="71"/>
      <c r="BJ23" s="71"/>
      <c r="BK23" s="71"/>
      <c r="BL23" s="70"/>
      <c r="BM23" s="70"/>
      <c r="BN23" s="70"/>
      <c r="BO23" s="62"/>
      <c r="BP23" s="86"/>
      <c r="BQ23" s="87"/>
    </row>
    <row r="24" spans="1:69" s="10" customFormat="1" ht="69.95" hidden="1" customHeight="1" x14ac:dyDescent="0.2">
      <c r="A24" s="72"/>
      <c r="B24" s="80" t="s">
        <v>165</v>
      </c>
      <c r="C24" s="73" t="str">
        <f>IF(ISERROR(VLOOKUP(B24,'KAYIT LİSTESİ'!$B$4:$H$83,2,0)),"",(VLOOKUP(B24,'KAYIT LİSTESİ'!$B$4:$H$83,2,0)))</f>
        <v/>
      </c>
      <c r="D24" s="74" t="str">
        <f>IF(ISERROR(VLOOKUP(B24,'KAYIT LİSTESİ'!$B$4:$H$83,4,0)),"",(VLOOKUP(B24,'KAYIT LİSTESİ'!$B$4:$H$83,4,0)))</f>
        <v/>
      </c>
      <c r="E24" s="75" t="str">
        <f>IF(ISERROR(VLOOKUP(B24,'KAYIT LİSTESİ'!$B$4:$H$83,5,0)),"",(VLOOKUP(B24,'KAYIT LİSTESİ'!$B$4:$H$83,5,0)))</f>
        <v/>
      </c>
      <c r="F24" s="75" t="str">
        <f>IF(ISERROR(VLOOKUP(B24,'KAYIT LİSTESİ'!$B$4:$H$83,6,0)),"",(VLOOKUP(B24,'KAYIT LİSTESİ'!$B$4:$H$83,6,0)))</f>
        <v/>
      </c>
      <c r="G24" s="66"/>
      <c r="H24" s="66"/>
      <c r="I24" s="66"/>
      <c r="J24" s="67"/>
      <c r="K24" s="68"/>
      <c r="L24" s="68"/>
      <c r="M24" s="66"/>
      <c r="N24" s="69"/>
      <c r="O24" s="66"/>
      <c r="P24" s="68"/>
      <c r="Q24" s="68"/>
      <c r="R24" s="68"/>
      <c r="S24" s="66"/>
      <c r="T24" s="66"/>
      <c r="U24" s="66"/>
      <c r="V24" s="68"/>
      <c r="W24" s="68"/>
      <c r="X24" s="68"/>
      <c r="Y24" s="66"/>
      <c r="Z24" s="66"/>
      <c r="AA24" s="66"/>
      <c r="AB24" s="68"/>
      <c r="AC24" s="68"/>
      <c r="AD24" s="68"/>
      <c r="AE24" s="66"/>
      <c r="AF24" s="66"/>
      <c r="AG24" s="66"/>
      <c r="AH24" s="68"/>
      <c r="AI24" s="68"/>
      <c r="AJ24" s="68"/>
      <c r="AK24" s="66"/>
      <c r="AL24" s="66"/>
      <c r="AM24" s="66"/>
      <c r="AN24" s="68"/>
      <c r="AO24" s="68"/>
      <c r="AP24" s="68"/>
      <c r="AQ24" s="66"/>
      <c r="AR24" s="66"/>
      <c r="AS24" s="66"/>
      <c r="AT24" s="68"/>
      <c r="AU24" s="70"/>
      <c r="AV24" s="70"/>
      <c r="AW24" s="71"/>
      <c r="AX24" s="71"/>
      <c r="AY24" s="71"/>
      <c r="AZ24" s="70"/>
      <c r="BA24" s="70"/>
      <c r="BB24" s="70"/>
      <c r="BC24" s="71"/>
      <c r="BD24" s="71"/>
      <c r="BE24" s="71"/>
      <c r="BF24" s="70"/>
      <c r="BG24" s="70"/>
      <c r="BH24" s="70"/>
      <c r="BI24" s="71"/>
      <c r="BJ24" s="71"/>
      <c r="BK24" s="71"/>
      <c r="BL24" s="70"/>
      <c r="BM24" s="70"/>
      <c r="BN24" s="70"/>
      <c r="BO24" s="62"/>
      <c r="BP24" s="86"/>
      <c r="BQ24" s="87"/>
    </row>
    <row r="25" spans="1:69" s="10" customFormat="1" ht="69.95" hidden="1" customHeight="1" x14ac:dyDescent="0.2">
      <c r="A25" s="72"/>
      <c r="B25" s="80" t="s">
        <v>166</v>
      </c>
      <c r="C25" s="73" t="str">
        <f>IF(ISERROR(VLOOKUP(B25,'KAYIT LİSTESİ'!$B$4:$H$83,2,0)),"",(VLOOKUP(B25,'KAYIT LİSTESİ'!$B$4:$H$83,2,0)))</f>
        <v/>
      </c>
      <c r="D25" s="74" t="str">
        <f>IF(ISERROR(VLOOKUP(B25,'KAYIT LİSTESİ'!$B$4:$H$83,4,0)),"",(VLOOKUP(B25,'KAYIT LİSTESİ'!$B$4:$H$83,4,0)))</f>
        <v/>
      </c>
      <c r="E25" s="75" t="str">
        <f>IF(ISERROR(VLOOKUP(B25,'KAYIT LİSTESİ'!$B$4:$H$83,5,0)),"",(VLOOKUP(B25,'KAYIT LİSTESİ'!$B$4:$H$83,5,0)))</f>
        <v/>
      </c>
      <c r="F25" s="75" t="str">
        <f>IF(ISERROR(VLOOKUP(B25,'KAYIT LİSTESİ'!$B$4:$H$83,6,0)),"",(VLOOKUP(B25,'KAYIT LİSTESİ'!$B$4:$H$83,6,0)))</f>
        <v/>
      </c>
      <c r="G25" s="66"/>
      <c r="H25" s="66"/>
      <c r="I25" s="66"/>
      <c r="J25" s="67"/>
      <c r="K25" s="68"/>
      <c r="L25" s="68"/>
      <c r="M25" s="66"/>
      <c r="N25" s="69"/>
      <c r="O25" s="66"/>
      <c r="P25" s="68"/>
      <c r="Q25" s="68"/>
      <c r="R25" s="68"/>
      <c r="S25" s="66"/>
      <c r="T25" s="66"/>
      <c r="U25" s="66"/>
      <c r="V25" s="68"/>
      <c r="W25" s="68"/>
      <c r="X25" s="68"/>
      <c r="Y25" s="66"/>
      <c r="Z25" s="66"/>
      <c r="AA25" s="66"/>
      <c r="AB25" s="68"/>
      <c r="AC25" s="68"/>
      <c r="AD25" s="68"/>
      <c r="AE25" s="66"/>
      <c r="AF25" s="66"/>
      <c r="AG25" s="66"/>
      <c r="AH25" s="68"/>
      <c r="AI25" s="68"/>
      <c r="AJ25" s="68"/>
      <c r="AK25" s="66"/>
      <c r="AL25" s="66"/>
      <c r="AM25" s="66"/>
      <c r="AN25" s="68"/>
      <c r="AO25" s="68"/>
      <c r="AP25" s="68"/>
      <c r="AQ25" s="66"/>
      <c r="AR25" s="66"/>
      <c r="AS25" s="66"/>
      <c r="AT25" s="68"/>
      <c r="AU25" s="70"/>
      <c r="AV25" s="70"/>
      <c r="AW25" s="71"/>
      <c r="AX25" s="71"/>
      <c r="AY25" s="71"/>
      <c r="AZ25" s="70"/>
      <c r="BA25" s="70"/>
      <c r="BB25" s="70"/>
      <c r="BC25" s="71"/>
      <c r="BD25" s="71"/>
      <c r="BE25" s="71"/>
      <c r="BF25" s="70"/>
      <c r="BG25" s="70"/>
      <c r="BH25" s="70"/>
      <c r="BI25" s="71"/>
      <c r="BJ25" s="71"/>
      <c r="BK25" s="71"/>
      <c r="BL25" s="70"/>
      <c r="BM25" s="70"/>
      <c r="BN25" s="70"/>
      <c r="BO25" s="62"/>
      <c r="BP25" s="86"/>
      <c r="BQ25" s="87"/>
    </row>
    <row r="26" spans="1:69" s="10" customFormat="1" ht="69.95" hidden="1" customHeight="1" x14ac:dyDescent="0.2">
      <c r="A26" s="72"/>
      <c r="B26" s="80" t="s">
        <v>167</v>
      </c>
      <c r="C26" s="73" t="str">
        <f>IF(ISERROR(VLOOKUP(B26,'KAYIT LİSTESİ'!$B$4:$H$83,2,0)),"",(VLOOKUP(B26,'KAYIT LİSTESİ'!$B$4:$H$83,2,0)))</f>
        <v/>
      </c>
      <c r="D26" s="74" t="str">
        <f>IF(ISERROR(VLOOKUP(B26,'KAYIT LİSTESİ'!$B$4:$H$83,4,0)),"",(VLOOKUP(B26,'KAYIT LİSTESİ'!$B$4:$H$83,4,0)))</f>
        <v/>
      </c>
      <c r="E26" s="75" t="str">
        <f>IF(ISERROR(VLOOKUP(B26,'KAYIT LİSTESİ'!$B$4:$H$83,5,0)),"",(VLOOKUP(B26,'KAYIT LİSTESİ'!$B$4:$H$83,5,0)))</f>
        <v/>
      </c>
      <c r="F26" s="75" t="str">
        <f>IF(ISERROR(VLOOKUP(B26,'KAYIT LİSTESİ'!$B$4:$H$83,6,0)),"",(VLOOKUP(B26,'KAYIT LİSTESİ'!$B$4:$H$83,6,0)))</f>
        <v/>
      </c>
      <c r="G26" s="66"/>
      <c r="H26" s="66"/>
      <c r="I26" s="66"/>
      <c r="J26" s="67"/>
      <c r="K26" s="68"/>
      <c r="L26" s="68"/>
      <c r="M26" s="66"/>
      <c r="N26" s="69"/>
      <c r="O26" s="66"/>
      <c r="P26" s="68"/>
      <c r="Q26" s="68"/>
      <c r="R26" s="68"/>
      <c r="S26" s="66"/>
      <c r="T26" s="66"/>
      <c r="U26" s="66"/>
      <c r="V26" s="68"/>
      <c r="W26" s="68"/>
      <c r="X26" s="68"/>
      <c r="Y26" s="66"/>
      <c r="Z26" s="66"/>
      <c r="AA26" s="66"/>
      <c r="AB26" s="68"/>
      <c r="AC26" s="68"/>
      <c r="AD26" s="68"/>
      <c r="AE26" s="66"/>
      <c r="AF26" s="66"/>
      <c r="AG26" s="66"/>
      <c r="AH26" s="68"/>
      <c r="AI26" s="68"/>
      <c r="AJ26" s="68"/>
      <c r="AK26" s="66"/>
      <c r="AL26" s="66"/>
      <c r="AM26" s="66"/>
      <c r="AN26" s="68"/>
      <c r="AO26" s="68"/>
      <c r="AP26" s="68"/>
      <c r="AQ26" s="66"/>
      <c r="AR26" s="66"/>
      <c r="AS26" s="66"/>
      <c r="AT26" s="68"/>
      <c r="AU26" s="70"/>
      <c r="AV26" s="70"/>
      <c r="AW26" s="71"/>
      <c r="AX26" s="71"/>
      <c r="AY26" s="71"/>
      <c r="AZ26" s="70"/>
      <c r="BA26" s="70"/>
      <c r="BB26" s="70"/>
      <c r="BC26" s="71"/>
      <c r="BD26" s="71"/>
      <c r="BE26" s="71"/>
      <c r="BF26" s="70"/>
      <c r="BG26" s="70"/>
      <c r="BH26" s="70"/>
      <c r="BI26" s="71"/>
      <c r="BJ26" s="71"/>
      <c r="BK26" s="71"/>
      <c r="BL26" s="70"/>
      <c r="BM26" s="70"/>
      <c r="BN26" s="70"/>
      <c r="BO26" s="62"/>
      <c r="BP26" s="86"/>
      <c r="BQ26" s="87"/>
    </row>
    <row r="27" spans="1:69" s="10" customFormat="1" ht="69.95" hidden="1" customHeight="1" x14ac:dyDescent="0.2">
      <c r="A27" s="72"/>
      <c r="B27" s="80" t="s">
        <v>168</v>
      </c>
      <c r="C27" s="73" t="str">
        <f>IF(ISERROR(VLOOKUP(B27,'KAYIT LİSTESİ'!$B$4:$H$83,2,0)),"",(VLOOKUP(B27,'KAYIT LİSTESİ'!$B$4:$H$83,2,0)))</f>
        <v/>
      </c>
      <c r="D27" s="74" t="str">
        <f>IF(ISERROR(VLOOKUP(B27,'KAYIT LİSTESİ'!$B$4:$H$83,4,0)),"",(VLOOKUP(B27,'KAYIT LİSTESİ'!$B$4:$H$83,4,0)))</f>
        <v/>
      </c>
      <c r="E27" s="75" t="str">
        <f>IF(ISERROR(VLOOKUP(B27,'KAYIT LİSTESİ'!$B$4:$H$83,5,0)),"",(VLOOKUP(B27,'KAYIT LİSTESİ'!$B$4:$H$83,5,0)))</f>
        <v/>
      </c>
      <c r="F27" s="75" t="str">
        <f>IF(ISERROR(VLOOKUP(B27,'KAYIT LİSTESİ'!$B$4:$H$83,6,0)),"",(VLOOKUP(B27,'KAYIT LİSTESİ'!$B$4:$H$83,6,0)))</f>
        <v/>
      </c>
      <c r="G27" s="66"/>
      <c r="H27" s="66"/>
      <c r="I27" s="66"/>
      <c r="J27" s="67"/>
      <c r="K27" s="68"/>
      <c r="L27" s="68"/>
      <c r="M27" s="66"/>
      <c r="N27" s="69"/>
      <c r="O27" s="66"/>
      <c r="P27" s="68"/>
      <c r="Q27" s="68"/>
      <c r="R27" s="68"/>
      <c r="S27" s="66"/>
      <c r="T27" s="66"/>
      <c r="U27" s="66"/>
      <c r="V27" s="68"/>
      <c r="W27" s="68"/>
      <c r="X27" s="68"/>
      <c r="Y27" s="66"/>
      <c r="Z27" s="66"/>
      <c r="AA27" s="66"/>
      <c r="AB27" s="68"/>
      <c r="AC27" s="68"/>
      <c r="AD27" s="68"/>
      <c r="AE27" s="66"/>
      <c r="AF27" s="66"/>
      <c r="AG27" s="66"/>
      <c r="AH27" s="68"/>
      <c r="AI27" s="68"/>
      <c r="AJ27" s="68"/>
      <c r="AK27" s="66"/>
      <c r="AL27" s="66"/>
      <c r="AM27" s="66"/>
      <c r="AN27" s="68"/>
      <c r="AO27" s="68"/>
      <c r="AP27" s="68"/>
      <c r="AQ27" s="66"/>
      <c r="AR27" s="66"/>
      <c r="AS27" s="66"/>
      <c r="AT27" s="68"/>
      <c r="AU27" s="70"/>
      <c r="AV27" s="70"/>
      <c r="AW27" s="71"/>
      <c r="AX27" s="71"/>
      <c r="AY27" s="71"/>
      <c r="AZ27" s="70"/>
      <c r="BA27" s="70"/>
      <c r="BB27" s="70"/>
      <c r="BC27" s="71"/>
      <c r="BD27" s="71"/>
      <c r="BE27" s="71"/>
      <c r="BF27" s="70"/>
      <c r="BG27" s="70"/>
      <c r="BH27" s="70"/>
      <c r="BI27" s="71"/>
      <c r="BJ27" s="71"/>
      <c r="BK27" s="71"/>
      <c r="BL27" s="70"/>
      <c r="BM27" s="70"/>
      <c r="BN27" s="70"/>
      <c r="BO27" s="62"/>
      <c r="BP27" s="86"/>
      <c r="BQ27" s="87"/>
    </row>
    <row r="28" spans="1:69" s="10" customFormat="1" ht="69.95" hidden="1" customHeight="1" x14ac:dyDescent="0.2">
      <c r="A28" s="72"/>
      <c r="B28" s="80" t="s">
        <v>169</v>
      </c>
      <c r="C28" s="73" t="str">
        <f>IF(ISERROR(VLOOKUP(B28,'KAYIT LİSTESİ'!$B$4:$H$83,2,0)),"",(VLOOKUP(B28,'KAYIT LİSTESİ'!$B$4:$H$83,2,0)))</f>
        <v/>
      </c>
      <c r="D28" s="74" t="str">
        <f>IF(ISERROR(VLOOKUP(B28,'KAYIT LİSTESİ'!$B$4:$H$83,4,0)),"",(VLOOKUP(B28,'KAYIT LİSTESİ'!$B$4:$H$83,4,0)))</f>
        <v/>
      </c>
      <c r="E28" s="75" t="str">
        <f>IF(ISERROR(VLOOKUP(B28,'KAYIT LİSTESİ'!$B$4:$H$83,5,0)),"",(VLOOKUP(B28,'KAYIT LİSTESİ'!$B$4:$H$83,5,0)))</f>
        <v/>
      </c>
      <c r="F28" s="75" t="str">
        <f>IF(ISERROR(VLOOKUP(B28,'KAYIT LİSTESİ'!$B$4:$H$83,6,0)),"",(VLOOKUP(B28,'KAYIT LİSTESİ'!$B$4:$H$83,6,0)))</f>
        <v/>
      </c>
      <c r="G28" s="66"/>
      <c r="H28" s="66"/>
      <c r="I28" s="66"/>
      <c r="J28" s="67"/>
      <c r="K28" s="68"/>
      <c r="L28" s="68"/>
      <c r="M28" s="66"/>
      <c r="N28" s="69"/>
      <c r="O28" s="66"/>
      <c r="P28" s="68"/>
      <c r="Q28" s="68"/>
      <c r="R28" s="68"/>
      <c r="S28" s="66"/>
      <c r="T28" s="66"/>
      <c r="U28" s="66"/>
      <c r="V28" s="68"/>
      <c r="W28" s="68"/>
      <c r="X28" s="68"/>
      <c r="Y28" s="66"/>
      <c r="Z28" s="66"/>
      <c r="AA28" s="66"/>
      <c r="AB28" s="68"/>
      <c r="AC28" s="68"/>
      <c r="AD28" s="68"/>
      <c r="AE28" s="66"/>
      <c r="AF28" s="66"/>
      <c r="AG28" s="66"/>
      <c r="AH28" s="68"/>
      <c r="AI28" s="68"/>
      <c r="AJ28" s="68"/>
      <c r="AK28" s="66"/>
      <c r="AL28" s="66"/>
      <c r="AM28" s="66"/>
      <c r="AN28" s="68"/>
      <c r="AO28" s="68"/>
      <c r="AP28" s="68"/>
      <c r="AQ28" s="66"/>
      <c r="AR28" s="66"/>
      <c r="AS28" s="66"/>
      <c r="AT28" s="68"/>
      <c r="AU28" s="70"/>
      <c r="AV28" s="70"/>
      <c r="AW28" s="71"/>
      <c r="AX28" s="71"/>
      <c r="AY28" s="71"/>
      <c r="AZ28" s="70"/>
      <c r="BA28" s="70"/>
      <c r="BB28" s="70"/>
      <c r="BC28" s="71"/>
      <c r="BD28" s="71"/>
      <c r="BE28" s="71"/>
      <c r="BF28" s="70"/>
      <c r="BG28" s="70"/>
      <c r="BH28" s="70"/>
      <c r="BI28" s="71"/>
      <c r="BJ28" s="71"/>
      <c r="BK28" s="71"/>
      <c r="BL28" s="70"/>
      <c r="BM28" s="70"/>
      <c r="BN28" s="70"/>
      <c r="BO28" s="62"/>
      <c r="BP28" s="86"/>
      <c r="BQ28" s="87"/>
    </row>
    <row r="29" spans="1:69" s="10" customFormat="1" ht="69.95" hidden="1" customHeight="1" x14ac:dyDescent="0.2">
      <c r="A29" s="72"/>
      <c r="B29" s="80" t="s">
        <v>170</v>
      </c>
      <c r="C29" s="73" t="str">
        <f>IF(ISERROR(VLOOKUP(B29,'KAYIT LİSTESİ'!$B$4:$H$83,2,0)),"",(VLOOKUP(B29,'KAYIT LİSTESİ'!$B$4:$H$83,2,0)))</f>
        <v/>
      </c>
      <c r="D29" s="74" t="str">
        <f>IF(ISERROR(VLOOKUP(B29,'KAYIT LİSTESİ'!$B$4:$H$83,4,0)),"",(VLOOKUP(B29,'KAYIT LİSTESİ'!$B$4:$H$83,4,0)))</f>
        <v/>
      </c>
      <c r="E29" s="75" t="str">
        <f>IF(ISERROR(VLOOKUP(B29,'KAYIT LİSTESİ'!$B$4:$H$83,5,0)),"",(VLOOKUP(B29,'KAYIT LİSTESİ'!$B$4:$H$83,5,0)))</f>
        <v/>
      </c>
      <c r="F29" s="75" t="str">
        <f>IF(ISERROR(VLOOKUP(B29,'KAYIT LİSTESİ'!$B$4:$H$83,6,0)),"",(VLOOKUP(B29,'KAYIT LİSTESİ'!$B$4:$H$83,6,0)))</f>
        <v/>
      </c>
      <c r="G29" s="66"/>
      <c r="H29" s="66"/>
      <c r="I29" s="66"/>
      <c r="J29" s="67"/>
      <c r="K29" s="68"/>
      <c r="L29" s="68"/>
      <c r="M29" s="66"/>
      <c r="N29" s="69"/>
      <c r="O29" s="66"/>
      <c r="P29" s="68"/>
      <c r="Q29" s="68"/>
      <c r="R29" s="68"/>
      <c r="S29" s="66"/>
      <c r="T29" s="66"/>
      <c r="U29" s="66"/>
      <c r="V29" s="68"/>
      <c r="W29" s="68"/>
      <c r="X29" s="68"/>
      <c r="Y29" s="66"/>
      <c r="Z29" s="66"/>
      <c r="AA29" s="66"/>
      <c r="AB29" s="68"/>
      <c r="AC29" s="68"/>
      <c r="AD29" s="68"/>
      <c r="AE29" s="66"/>
      <c r="AF29" s="66"/>
      <c r="AG29" s="66"/>
      <c r="AH29" s="68"/>
      <c r="AI29" s="68"/>
      <c r="AJ29" s="68"/>
      <c r="AK29" s="66"/>
      <c r="AL29" s="66"/>
      <c r="AM29" s="66"/>
      <c r="AN29" s="68"/>
      <c r="AO29" s="68"/>
      <c r="AP29" s="68"/>
      <c r="AQ29" s="66"/>
      <c r="AR29" s="66"/>
      <c r="AS29" s="66"/>
      <c r="AT29" s="68"/>
      <c r="AU29" s="70"/>
      <c r="AV29" s="70"/>
      <c r="AW29" s="71"/>
      <c r="AX29" s="71"/>
      <c r="AY29" s="71"/>
      <c r="AZ29" s="70"/>
      <c r="BA29" s="70"/>
      <c r="BB29" s="70"/>
      <c r="BC29" s="71"/>
      <c r="BD29" s="71"/>
      <c r="BE29" s="71"/>
      <c r="BF29" s="70"/>
      <c r="BG29" s="70"/>
      <c r="BH29" s="70"/>
      <c r="BI29" s="71"/>
      <c r="BJ29" s="71"/>
      <c r="BK29" s="71"/>
      <c r="BL29" s="70"/>
      <c r="BM29" s="70"/>
      <c r="BN29" s="70"/>
      <c r="BO29" s="62"/>
      <c r="BP29" s="86"/>
      <c r="BQ29" s="87"/>
    </row>
    <row r="30" spans="1:69" s="10" customFormat="1" ht="69.95" hidden="1" customHeight="1" x14ac:dyDescent="0.2">
      <c r="A30" s="72"/>
      <c r="B30" s="80" t="s">
        <v>171</v>
      </c>
      <c r="C30" s="73" t="str">
        <f>IF(ISERROR(VLOOKUP(B30,'KAYIT LİSTESİ'!$B$4:$H$83,2,0)),"",(VLOOKUP(B30,'KAYIT LİSTESİ'!$B$4:$H$83,2,0)))</f>
        <v/>
      </c>
      <c r="D30" s="74" t="str">
        <f>IF(ISERROR(VLOOKUP(B30,'KAYIT LİSTESİ'!$B$4:$H$83,4,0)),"",(VLOOKUP(B30,'KAYIT LİSTESİ'!$B$4:$H$83,4,0)))</f>
        <v/>
      </c>
      <c r="E30" s="75" t="str">
        <f>IF(ISERROR(VLOOKUP(B30,'KAYIT LİSTESİ'!$B$4:$H$83,5,0)),"",(VLOOKUP(B30,'KAYIT LİSTESİ'!$B$4:$H$83,5,0)))</f>
        <v/>
      </c>
      <c r="F30" s="75" t="str">
        <f>IF(ISERROR(VLOOKUP(B30,'KAYIT LİSTESİ'!$B$4:$H$83,6,0)),"",(VLOOKUP(B30,'KAYIT LİSTESİ'!$B$4:$H$83,6,0)))</f>
        <v/>
      </c>
      <c r="G30" s="66"/>
      <c r="H30" s="66"/>
      <c r="I30" s="66"/>
      <c r="J30" s="67"/>
      <c r="K30" s="68"/>
      <c r="L30" s="68"/>
      <c r="M30" s="66"/>
      <c r="N30" s="69"/>
      <c r="O30" s="66"/>
      <c r="P30" s="68"/>
      <c r="Q30" s="68"/>
      <c r="R30" s="68"/>
      <c r="S30" s="66"/>
      <c r="T30" s="66"/>
      <c r="U30" s="66"/>
      <c r="V30" s="68"/>
      <c r="W30" s="68"/>
      <c r="X30" s="68"/>
      <c r="Y30" s="66"/>
      <c r="Z30" s="66"/>
      <c r="AA30" s="66"/>
      <c r="AB30" s="68"/>
      <c r="AC30" s="68"/>
      <c r="AD30" s="68"/>
      <c r="AE30" s="66"/>
      <c r="AF30" s="66"/>
      <c r="AG30" s="66"/>
      <c r="AH30" s="68"/>
      <c r="AI30" s="68"/>
      <c r="AJ30" s="68"/>
      <c r="AK30" s="66"/>
      <c r="AL30" s="66"/>
      <c r="AM30" s="66"/>
      <c r="AN30" s="68"/>
      <c r="AO30" s="68"/>
      <c r="AP30" s="68"/>
      <c r="AQ30" s="66"/>
      <c r="AR30" s="66"/>
      <c r="AS30" s="66"/>
      <c r="AT30" s="68"/>
      <c r="AU30" s="70"/>
      <c r="AV30" s="70"/>
      <c r="AW30" s="71"/>
      <c r="AX30" s="71"/>
      <c r="AY30" s="71"/>
      <c r="AZ30" s="70"/>
      <c r="BA30" s="70"/>
      <c r="BB30" s="70"/>
      <c r="BC30" s="71"/>
      <c r="BD30" s="71"/>
      <c r="BE30" s="71"/>
      <c r="BF30" s="70"/>
      <c r="BG30" s="70"/>
      <c r="BH30" s="70"/>
      <c r="BI30" s="71"/>
      <c r="BJ30" s="71"/>
      <c r="BK30" s="71"/>
      <c r="BL30" s="70"/>
      <c r="BM30" s="70"/>
      <c r="BN30" s="70"/>
      <c r="BO30" s="62"/>
      <c r="BP30" s="86"/>
      <c r="BQ30" s="87"/>
    </row>
    <row r="31" spans="1:69" s="10" customFormat="1" ht="69.95" hidden="1" customHeight="1" x14ac:dyDescent="0.2">
      <c r="A31" s="72"/>
      <c r="B31" s="80" t="s">
        <v>172</v>
      </c>
      <c r="C31" s="73" t="str">
        <f>IF(ISERROR(VLOOKUP(B31,'KAYIT LİSTESİ'!$B$4:$H$83,2,0)),"",(VLOOKUP(B31,'KAYIT LİSTESİ'!$B$4:$H$83,2,0)))</f>
        <v/>
      </c>
      <c r="D31" s="74" t="str">
        <f>IF(ISERROR(VLOOKUP(B31,'KAYIT LİSTESİ'!$B$4:$H$83,4,0)),"",(VLOOKUP(B31,'KAYIT LİSTESİ'!$B$4:$H$83,4,0)))</f>
        <v/>
      </c>
      <c r="E31" s="75" t="str">
        <f>IF(ISERROR(VLOOKUP(B31,'KAYIT LİSTESİ'!$B$4:$H$83,5,0)),"",(VLOOKUP(B31,'KAYIT LİSTESİ'!$B$4:$H$83,5,0)))</f>
        <v/>
      </c>
      <c r="F31" s="75" t="str">
        <f>IF(ISERROR(VLOOKUP(B31,'KAYIT LİSTESİ'!$B$4:$H$83,6,0)),"",(VLOOKUP(B31,'KAYIT LİSTESİ'!$B$4:$H$83,6,0)))</f>
        <v/>
      </c>
      <c r="G31" s="66"/>
      <c r="H31" s="66"/>
      <c r="I31" s="66"/>
      <c r="J31" s="67"/>
      <c r="K31" s="68"/>
      <c r="L31" s="68"/>
      <c r="M31" s="66"/>
      <c r="N31" s="69"/>
      <c r="O31" s="66"/>
      <c r="P31" s="68"/>
      <c r="Q31" s="68"/>
      <c r="R31" s="68"/>
      <c r="S31" s="66"/>
      <c r="T31" s="66"/>
      <c r="U31" s="66"/>
      <c r="V31" s="68"/>
      <c r="W31" s="68"/>
      <c r="X31" s="68"/>
      <c r="Y31" s="66"/>
      <c r="Z31" s="66"/>
      <c r="AA31" s="66"/>
      <c r="AB31" s="68"/>
      <c r="AC31" s="68"/>
      <c r="AD31" s="68"/>
      <c r="AE31" s="66"/>
      <c r="AF31" s="66"/>
      <c r="AG31" s="66"/>
      <c r="AH31" s="68"/>
      <c r="AI31" s="68"/>
      <c r="AJ31" s="68"/>
      <c r="AK31" s="66"/>
      <c r="AL31" s="66"/>
      <c r="AM31" s="66"/>
      <c r="AN31" s="68"/>
      <c r="AO31" s="68"/>
      <c r="AP31" s="68"/>
      <c r="AQ31" s="66"/>
      <c r="AR31" s="66"/>
      <c r="AS31" s="66"/>
      <c r="AT31" s="68"/>
      <c r="AU31" s="70"/>
      <c r="AV31" s="70"/>
      <c r="AW31" s="71"/>
      <c r="AX31" s="71"/>
      <c r="AY31" s="71"/>
      <c r="AZ31" s="70"/>
      <c r="BA31" s="70"/>
      <c r="BB31" s="70"/>
      <c r="BC31" s="71"/>
      <c r="BD31" s="71"/>
      <c r="BE31" s="71"/>
      <c r="BF31" s="70"/>
      <c r="BG31" s="70"/>
      <c r="BH31" s="70"/>
      <c r="BI31" s="71"/>
      <c r="BJ31" s="71"/>
      <c r="BK31" s="71"/>
      <c r="BL31" s="70"/>
      <c r="BM31" s="70"/>
      <c r="BN31" s="70"/>
      <c r="BO31" s="62"/>
      <c r="BP31" s="65"/>
      <c r="BQ31" s="87"/>
    </row>
    <row r="32" spans="1:69" ht="12.75" x14ac:dyDescent="0.2">
      <c r="A32" s="13"/>
      <c r="B32" s="13"/>
      <c r="C32" s="13"/>
      <c r="D32" s="13"/>
      <c r="E32" s="13"/>
      <c r="F32" s="13"/>
      <c r="BO32" s="13"/>
      <c r="BP32" s="13"/>
      <c r="BQ32" s="13"/>
    </row>
    <row r="33" spans="1:69" s="27" customFormat="1" ht="18" x14ac:dyDescent="0.25">
      <c r="A33" s="23" t="s">
        <v>17</v>
      </c>
      <c r="B33" s="23"/>
      <c r="C33" s="23"/>
      <c r="D33" s="24"/>
      <c r="E33" s="25"/>
      <c r="F33" s="26" t="s">
        <v>0</v>
      </c>
      <c r="J33" s="27" t="s">
        <v>1</v>
      </c>
      <c r="S33" s="27" t="s">
        <v>2</v>
      </c>
      <c r="AA33" s="27" t="s">
        <v>3</v>
      </c>
      <c r="AL33" s="27" t="s">
        <v>3</v>
      </c>
      <c r="BO33" s="28" t="s">
        <v>3</v>
      </c>
      <c r="BP33" s="26"/>
      <c r="BQ33" s="26"/>
    </row>
  </sheetData>
  <autoFilter ref="B10:BQ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13:BQ15">
      <sortCondition descending="1" ref="BO10:BO11"/>
    </sortState>
  </autoFilter>
  <sortState ref="A14:BO15">
    <sortCondition ref="A14:A15"/>
  </sortState>
  <mergeCells count="53">
    <mergeCell ref="BO9:BQ9"/>
    <mergeCell ref="BI11:BK11"/>
    <mergeCell ref="BL11:BN11"/>
    <mergeCell ref="AQ11:AS11"/>
    <mergeCell ref="AT11:AV11"/>
    <mergeCell ref="BP10:BP11"/>
    <mergeCell ref="BQ10:BQ11"/>
    <mergeCell ref="AW11:AY11"/>
    <mergeCell ref="AZ11:BB11"/>
    <mergeCell ref="BC11:BE11"/>
    <mergeCell ref="BO10:BO11"/>
    <mergeCell ref="BF11:BH11"/>
    <mergeCell ref="F10:F11"/>
    <mergeCell ref="AN11:AP11"/>
    <mergeCell ref="G11:I11"/>
    <mergeCell ref="J11:L11"/>
    <mergeCell ref="M11:O11"/>
    <mergeCell ref="A8:D8"/>
    <mergeCell ref="E8:F8"/>
    <mergeCell ref="AE11:AG11"/>
    <mergeCell ref="S11:U11"/>
    <mergeCell ref="A10:A11"/>
    <mergeCell ref="B10:B11"/>
    <mergeCell ref="V11:X11"/>
    <mergeCell ref="Y11:AA11"/>
    <mergeCell ref="P11:R11"/>
    <mergeCell ref="G10:BN10"/>
    <mergeCell ref="AB11:AD11"/>
    <mergeCell ref="AH11:AJ11"/>
    <mergeCell ref="AK11:AM11"/>
    <mergeCell ref="C10:C11"/>
    <mergeCell ref="D10:D11"/>
    <mergeCell ref="E10:E11"/>
    <mergeCell ref="AW8:BB8"/>
    <mergeCell ref="AW5:BB5"/>
    <mergeCell ref="AW6:BB6"/>
    <mergeCell ref="AW7:BB7"/>
    <mergeCell ref="BC5:BQ5"/>
    <mergeCell ref="BC6:BQ6"/>
    <mergeCell ref="BC7:BQ7"/>
    <mergeCell ref="BC8:BH8"/>
    <mergeCell ref="BI8:BK8"/>
    <mergeCell ref="BL8:BN8"/>
    <mergeCell ref="A1:BQ1"/>
    <mergeCell ref="A3:BQ3"/>
    <mergeCell ref="A4:D4"/>
    <mergeCell ref="E4:F4"/>
    <mergeCell ref="AF4:AJ4"/>
    <mergeCell ref="AW4:BB4"/>
    <mergeCell ref="BC4:BQ4"/>
    <mergeCell ref="S4:X4"/>
    <mergeCell ref="Z4:AE4"/>
    <mergeCell ref="A2:BQ2"/>
  </mergeCells>
  <phoneticPr fontId="108" type="noConversion"/>
  <conditionalFormatting sqref="G12:BN31">
    <cfRule type="containsText" dxfId="4" priority="1" stopIfTrue="1" operator="containsText" text="O">
      <formula>NOT(ISERROR(SEARCH("O",G12)))</formula>
    </cfRule>
    <cfRule type="containsText" dxfId="3" priority="2" stopIfTrue="1" operator="containsText" text="X">
      <formula>NOT(ISERROR(SEARCH("X",G12)))</formula>
    </cfRule>
  </conditionalFormatting>
  <hyperlinks>
    <hyperlink ref="E4" location="'YARIŞMA PROGRAMI'!C13" display="Sırıkla Atlama"/>
    <hyperlink ref="E4:F4" location="'YARIŞMA PROGRAMI'!C8" display="'YARIŞMA PROGRAMI'!C8"/>
  </hyperlinks>
  <printOptions horizontalCentered="1"/>
  <pageMargins left="0" right="0" top="0.19685039370078741" bottom="0" header="0" footer="0"/>
  <pageSetup paperSize="9" scale="33" fitToHeight="0" orientation="landscape" r:id="rId1"/>
  <headerFooter scaleWithDoc="0" alignWithMargins="0"/>
  <ignoredErrors>
    <ignoredError sqref="BO9 A3 E8 A1:BQ2 A8:D8 F8:BQ8 A4:BQ7 B3:BQ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2"/>
  <sheetViews>
    <sheetView tabSelected="1" view="pageBreakPreview" zoomScale="70" zoomScaleNormal="100" zoomScaleSheetLayoutView="70" workbookViewId="0">
      <selection activeCell="P21" sqref="P21"/>
    </sheetView>
  </sheetViews>
  <sheetFormatPr defaultColWidth="9.140625" defaultRowHeight="12.75" x14ac:dyDescent="0.2"/>
  <cols>
    <col min="1" max="1" width="6" style="30" customWidth="1"/>
    <col min="2" max="2" width="15.7109375" style="30" hidden="1" customWidth="1"/>
    <col min="3" max="3" width="8.7109375" style="30" customWidth="1"/>
    <col min="4" max="4" width="14.7109375" style="31" customWidth="1"/>
    <col min="5" max="5" width="30.7109375" style="30" customWidth="1"/>
    <col min="6" max="6" width="24.7109375" style="2" customWidth="1"/>
    <col min="7" max="12" width="12" style="2" customWidth="1"/>
    <col min="13" max="13" width="13.7109375" style="2" bestFit="1" customWidth="1"/>
    <col min="14" max="17" width="12" style="2" customWidth="1"/>
    <col min="18" max="19" width="15" style="2" customWidth="1"/>
    <col min="20" max="20" width="18.7109375" style="32" customWidth="1"/>
    <col min="21" max="21" width="11.28515625" style="30" customWidth="1"/>
    <col min="22" max="22" width="9.5703125" style="30" customWidth="1"/>
    <col min="23" max="16384" width="9.140625" style="2"/>
  </cols>
  <sheetData>
    <row r="1" spans="1:22" ht="24" customHeight="1" x14ac:dyDescent="0.2">
      <c r="A1" s="273" t="str">
        <f>'YARIŞMA BİLGİLERİ'!A2:K2</f>
        <v>Türkiye Atletizm Federasyonu</v>
      </c>
      <c r="B1" s="273"/>
      <c r="C1" s="273"/>
      <c r="D1" s="273"/>
      <c r="E1" s="273"/>
      <c r="F1" s="273"/>
      <c r="G1" s="273"/>
      <c r="H1" s="273"/>
      <c r="I1" s="273"/>
      <c r="J1" s="273"/>
      <c r="K1" s="273"/>
      <c r="L1" s="273"/>
      <c r="M1" s="273"/>
      <c r="N1" s="273"/>
      <c r="O1" s="273"/>
      <c r="P1" s="273"/>
      <c r="Q1" s="273"/>
      <c r="R1" s="273"/>
      <c r="S1" s="273"/>
      <c r="T1" s="273"/>
      <c r="U1" s="273"/>
      <c r="V1" s="273"/>
    </row>
    <row r="2" spans="1:22" ht="24" customHeight="1" x14ac:dyDescent="0.2">
      <c r="A2" s="273" t="str">
        <f>'YARIŞMA BİLGİLERİ'!A3:K3</f>
        <v>İzmir Atletizm İl Temsilciliği</v>
      </c>
      <c r="B2" s="273"/>
      <c r="C2" s="273"/>
      <c r="D2" s="273"/>
      <c r="E2" s="273"/>
      <c r="F2" s="273"/>
      <c r="G2" s="273"/>
      <c r="H2" s="273"/>
      <c r="I2" s="273"/>
      <c r="J2" s="273"/>
      <c r="K2" s="273"/>
      <c r="L2" s="273"/>
      <c r="M2" s="273"/>
      <c r="N2" s="273"/>
      <c r="O2" s="273"/>
      <c r="P2" s="273"/>
      <c r="Q2" s="273"/>
      <c r="R2" s="273"/>
      <c r="S2" s="273"/>
      <c r="T2" s="273"/>
      <c r="U2" s="273"/>
      <c r="V2" s="273"/>
    </row>
    <row r="3" spans="1:22" ht="24" customHeight="1" x14ac:dyDescent="0.2">
      <c r="A3" s="274" t="str">
        <f>'YARIŞMA BİLGİLERİ'!A14:K14</f>
        <v>Olimpik Deneme</v>
      </c>
      <c r="B3" s="274"/>
      <c r="C3" s="274"/>
      <c r="D3" s="274"/>
      <c r="E3" s="274"/>
      <c r="F3" s="274"/>
      <c r="G3" s="274"/>
      <c r="H3" s="274"/>
      <c r="I3" s="274"/>
      <c r="J3" s="274"/>
      <c r="K3" s="274"/>
      <c r="L3" s="274"/>
      <c r="M3" s="274"/>
      <c r="N3" s="274"/>
      <c r="O3" s="274"/>
      <c r="P3" s="274"/>
      <c r="Q3" s="274"/>
      <c r="R3" s="274"/>
      <c r="S3" s="274"/>
      <c r="T3" s="274"/>
      <c r="U3" s="274"/>
      <c r="V3" s="274"/>
    </row>
    <row r="4" spans="1:22" s="3" customFormat="1" ht="24" customHeight="1" x14ac:dyDescent="0.2">
      <c r="A4" s="279" t="s">
        <v>41</v>
      </c>
      <c r="B4" s="279"/>
      <c r="C4" s="279"/>
      <c r="D4" s="278" t="str">
        <f>'YARIŞMA PROGRAMI'!D8</f>
        <v>Üçadım Atlama</v>
      </c>
      <c r="E4" s="278"/>
      <c r="F4" s="132" t="s">
        <v>111</v>
      </c>
      <c r="G4" s="133">
        <f>'YARIŞMA PROGRAMI'!E8</f>
        <v>1500</v>
      </c>
      <c r="H4" s="133"/>
      <c r="I4" s="134"/>
      <c r="J4" s="134"/>
      <c r="K4" s="132"/>
      <c r="L4" s="132"/>
      <c r="M4" s="132"/>
      <c r="N4" s="132"/>
      <c r="O4" s="132"/>
      <c r="P4" s="132"/>
      <c r="Q4" s="132"/>
      <c r="R4" s="132"/>
      <c r="S4" s="177" t="s">
        <v>132</v>
      </c>
      <c r="T4" s="316" t="str">
        <f>'YARIŞMA PROGRAMI'!F8</f>
        <v>Batuhan ÇAKIR  15.70</v>
      </c>
      <c r="U4" s="316"/>
      <c r="V4" s="316"/>
    </row>
    <row r="5" spans="1:22" s="3" customFormat="1" ht="24" customHeight="1" x14ac:dyDescent="0.2">
      <c r="A5" s="135"/>
      <c r="B5" s="135"/>
      <c r="C5" s="135"/>
      <c r="D5" s="136"/>
      <c r="E5" s="136"/>
      <c r="F5" s="137"/>
      <c r="G5" s="138"/>
      <c r="H5" s="138"/>
      <c r="I5" s="139"/>
      <c r="J5" s="139"/>
      <c r="K5" s="137"/>
      <c r="L5" s="137"/>
      <c r="M5" s="137"/>
      <c r="N5" s="137"/>
      <c r="O5" s="137"/>
      <c r="P5" s="137"/>
      <c r="Q5" s="137"/>
      <c r="R5" s="137"/>
      <c r="S5" s="178" t="s">
        <v>134</v>
      </c>
      <c r="T5" s="317" t="str">
        <f>'YARIŞMA PROGRAMI'!G8</f>
        <v>Aşkın Karaca  16.10</v>
      </c>
      <c r="U5" s="317"/>
      <c r="V5" s="317"/>
    </row>
    <row r="6" spans="1:22" s="3" customFormat="1" ht="24" customHeight="1" x14ac:dyDescent="0.2">
      <c r="A6" s="135"/>
      <c r="B6" s="135"/>
      <c r="C6" s="135"/>
      <c r="D6" s="136"/>
      <c r="E6" s="136"/>
      <c r="F6" s="137"/>
      <c r="G6" s="138"/>
      <c r="H6" s="138"/>
      <c r="I6" s="139"/>
      <c r="J6" s="139"/>
      <c r="K6" s="137"/>
      <c r="L6" s="137"/>
      <c r="M6" s="137"/>
      <c r="N6" s="137"/>
      <c r="O6" s="137"/>
      <c r="P6" s="137"/>
      <c r="Q6" s="137"/>
      <c r="R6" s="137"/>
      <c r="S6" s="178" t="s">
        <v>116</v>
      </c>
      <c r="T6" s="317" t="str">
        <f>'YARIŞMA PROGRAMI'!H8</f>
        <v>Necati ER  17.37</v>
      </c>
      <c r="U6" s="317"/>
      <c r="V6" s="317"/>
    </row>
    <row r="7" spans="1:22" s="3" customFormat="1" ht="24" customHeight="1" x14ac:dyDescent="0.2">
      <c r="A7" s="135"/>
      <c r="B7" s="135"/>
      <c r="C7" s="135"/>
      <c r="D7" s="136"/>
      <c r="E7" s="136"/>
      <c r="F7" s="137"/>
      <c r="G7" s="138"/>
      <c r="H7" s="138"/>
      <c r="I7" s="139"/>
      <c r="J7" s="139"/>
      <c r="K7" s="137"/>
      <c r="L7" s="137"/>
      <c r="M7" s="137"/>
      <c r="N7" s="137"/>
      <c r="O7" s="137"/>
      <c r="P7" s="137"/>
      <c r="Q7" s="137"/>
      <c r="R7" s="137"/>
      <c r="S7" s="178" t="s">
        <v>117</v>
      </c>
      <c r="T7" s="317" t="str">
        <f>'YARIŞMA PROGRAMI'!I8</f>
        <v>Necati ER  17.37</v>
      </c>
      <c r="U7" s="317"/>
      <c r="V7" s="317"/>
    </row>
    <row r="8" spans="1:22" s="3" customFormat="1" ht="24" customHeight="1" x14ac:dyDescent="0.2">
      <c r="A8" s="267" t="s">
        <v>42</v>
      </c>
      <c r="B8" s="267"/>
      <c r="C8" s="267"/>
      <c r="D8" s="281" t="str">
        <f>'YARIŞMA BİLGİLERİ'!F21</f>
        <v>Büyük Erkekler</v>
      </c>
      <c r="E8" s="281"/>
      <c r="F8" s="140"/>
      <c r="G8" s="141"/>
      <c r="H8" s="141"/>
      <c r="I8" s="141"/>
      <c r="J8" s="141"/>
      <c r="K8" s="142"/>
      <c r="L8" s="142"/>
      <c r="M8" s="142"/>
      <c r="N8" s="142"/>
      <c r="O8" s="142"/>
      <c r="P8" s="142"/>
      <c r="Q8" s="142"/>
      <c r="R8" s="142"/>
      <c r="S8" s="127" t="s">
        <v>36</v>
      </c>
      <c r="T8" s="128">
        <f>'YARIŞMA PROGRAMI'!B8</f>
        <v>45400</v>
      </c>
      <c r="U8" s="129" t="s">
        <v>112</v>
      </c>
      <c r="V8" s="130">
        <f>'YARIŞMA PROGRAMI'!C8</f>
        <v>0</v>
      </c>
    </row>
    <row r="9" spans="1:22" ht="24" customHeight="1" x14ac:dyDescent="0.2">
      <c r="A9" s="4"/>
      <c r="B9" s="4"/>
      <c r="C9" s="4"/>
      <c r="D9" s="8"/>
      <c r="E9" s="5"/>
      <c r="F9" s="6"/>
      <c r="G9" s="7"/>
      <c r="H9" s="7"/>
      <c r="I9" s="7"/>
      <c r="J9" s="7"/>
      <c r="K9" s="7"/>
      <c r="L9" s="7"/>
      <c r="M9" s="7"/>
      <c r="N9" s="7"/>
      <c r="O9" s="7"/>
      <c r="P9" s="7"/>
      <c r="Q9" s="7"/>
      <c r="R9" s="7"/>
      <c r="S9" s="7"/>
      <c r="T9" s="275">
        <f ca="1">NOW()</f>
        <v>45400.885749305555</v>
      </c>
      <c r="U9" s="275"/>
      <c r="V9" s="64"/>
    </row>
    <row r="10" spans="1:22" ht="15.75" customHeight="1" x14ac:dyDescent="0.2">
      <c r="A10" s="280" t="s">
        <v>5</v>
      </c>
      <c r="B10" s="280"/>
      <c r="C10" s="314" t="s">
        <v>30</v>
      </c>
      <c r="D10" s="314" t="s">
        <v>44</v>
      </c>
      <c r="E10" s="280" t="s">
        <v>6</v>
      </c>
      <c r="F10" s="280" t="s">
        <v>97</v>
      </c>
      <c r="G10" s="270" t="s">
        <v>16</v>
      </c>
      <c r="H10" s="271"/>
      <c r="I10" s="271"/>
      <c r="J10" s="271"/>
      <c r="K10" s="271"/>
      <c r="L10" s="271"/>
      <c r="M10" s="271"/>
      <c r="N10" s="271"/>
      <c r="O10" s="271"/>
      <c r="P10" s="271"/>
      <c r="Q10" s="271"/>
      <c r="R10" s="271"/>
      <c r="S10" s="272"/>
      <c r="T10" s="315" t="s">
        <v>7</v>
      </c>
      <c r="U10" s="315" t="s">
        <v>64</v>
      </c>
      <c r="V10" s="315" t="s">
        <v>124</v>
      </c>
    </row>
    <row r="11" spans="1:22" ht="24.75" customHeight="1" x14ac:dyDescent="0.2">
      <c r="A11" s="280"/>
      <c r="B11" s="280"/>
      <c r="C11" s="314"/>
      <c r="D11" s="314"/>
      <c r="E11" s="280"/>
      <c r="F11" s="280"/>
      <c r="G11" s="202">
        <v>1</v>
      </c>
      <c r="H11" s="57" t="s">
        <v>205</v>
      </c>
      <c r="I11" s="202">
        <v>2</v>
      </c>
      <c r="J11" s="57" t="s">
        <v>206</v>
      </c>
      <c r="K11" s="202">
        <v>3</v>
      </c>
      <c r="L11" s="57" t="s">
        <v>207</v>
      </c>
      <c r="M11" s="63" t="s">
        <v>96</v>
      </c>
      <c r="N11" s="202">
        <v>4</v>
      </c>
      <c r="O11" s="57" t="s">
        <v>208</v>
      </c>
      <c r="P11" s="202">
        <v>5</v>
      </c>
      <c r="Q11" s="57" t="s">
        <v>209</v>
      </c>
      <c r="R11" s="202">
        <v>6</v>
      </c>
      <c r="S11" s="57" t="s">
        <v>210</v>
      </c>
      <c r="T11" s="315"/>
      <c r="U11" s="315"/>
      <c r="V11" s="315"/>
    </row>
    <row r="12" spans="1:22" s="3" customFormat="1" ht="39.950000000000003" customHeight="1" x14ac:dyDescent="0.2">
      <c r="A12" s="93">
        <v>1</v>
      </c>
      <c r="B12" s="94" t="s">
        <v>141</v>
      </c>
      <c r="C12" s="95">
        <f>IF(ISERROR(VLOOKUP(B12,'KAYIT LİSTESİ'!$B$4:$H$83,2,0)),"",(VLOOKUP(B12,'KAYIT LİSTESİ'!$B$4:$H$83,2,0)))</f>
        <v>34</v>
      </c>
      <c r="D12" s="96" t="str">
        <f>IF(ISERROR(VLOOKUP(B12,'KAYIT LİSTESİ'!$B$4:$H$83,4,0)),"",(VLOOKUP(B12,'KAYIT LİSTESİ'!$B$4:$H$83,4,0)))</f>
        <v>24.02.1997</v>
      </c>
      <c r="E12" s="97" t="str">
        <f>IF(ISERROR(VLOOKUP(B12,'KAYIT LİSTESİ'!$B$4:$H$83,5,0)),"",(VLOOKUP(B12,'KAYIT LİSTESİ'!$B$4:$H$83,5,0)))</f>
        <v>NECATİ ER</v>
      </c>
      <c r="F12" s="97" t="str">
        <f>IF(ISERROR(VLOOKUP(B12,'KAYIT LİSTESİ'!$B$4:$H$83,6,0)),"",(VLOOKUP(B12,'KAYIT LİSTESİ'!$B$4:$H$83,6,0)))</f>
        <v>İSTANBUL</v>
      </c>
      <c r="G12" s="125">
        <v>1558</v>
      </c>
      <c r="H12" s="203"/>
      <c r="I12" s="125">
        <v>1604</v>
      </c>
      <c r="J12" s="203"/>
      <c r="K12" s="125">
        <v>1571</v>
      </c>
      <c r="L12" s="203"/>
      <c r="M12" s="76">
        <f>MAX(G12:L12)</f>
        <v>1604</v>
      </c>
      <c r="N12" s="125" t="s">
        <v>253</v>
      </c>
      <c r="O12" s="203"/>
      <c r="P12" s="125">
        <v>1633</v>
      </c>
      <c r="Q12" s="203"/>
      <c r="R12" s="125" t="s">
        <v>254</v>
      </c>
      <c r="S12" s="203"/>
      <c r="T12" s="78">
        <f>MAX(G12:S12)</f>
        <v>1633</v>
      </c>
      <c r="U12" s="102"/>
      <c r="V12" s="203"/>
    </row>
    <row r="13" spans="1:22" s="3" customFormat="1" ht="39.950000000000003" customHeight="1" x14ac:dyDescent="0.2">
      <c r="A13" s="93">
        <v>2</v>
      </c>
      <c r="B13" s="94" t="s">
        <v>140</v>
      </c>
      <c r="C13" s="95">
        <f>IF(ISERROR(VLOOKUP(B13,'KAYIT LİSTESİ'!$B$4:$H$83,2,0)),"",(VLOOKUP(B13,'KAYIT LİSTESİ'!$B$4:$H$83,2,0)))</f>
        <v>36</v>
      </c>
      <c r="D13" s="96" t="str">
        <f>IF(ISERROR(VLOOKUP(B13,'KAYIT LİSTESİ'!$B$4:$H$83,4,0)),"",(VLOOKUP(B13,'KAYIT LİSTESİ'!$B$4:$H$83,4,0)))</f>
        <v>04.06.2000</v>
      </c>
      <c r="E13" s="97" t="str">
        <f>IF(ISERROR(VLOOKUP(B13,'KAYIT LİSTESİ'!$B$4:$H$83,5,0)),"",(VLOOKUP(B13,'KAYIT LİSTESİ'!$B$4:$H$83,5,0)))</f>
        <v>ANDREAS PANTAZIS</v>
      </c>
      <c r="F13" s="97" t="str">
        <f>IF(ISERROR(VLOOKUP(B13,'KAYIT LİSTESİ'!$B$4:$H$83,6,0)),"",(VLOOKUP(B13,'KAYIT LİSTESİ'!$B$4:$H$83,6,0)))</f>
        <v>GRE</v>
      </c>
      <c r="G13" s="125">
        <v>1513</v>
      </c>
      <c r="H13" s="203"/>
      <c r="I13" s="125" t="s">
        <v>253</v>
      </c>
      <c r="J13" s="203"/>
      <c r="K13" s="125" t="s">
        <v>253</v>
      </c>
      <c r="L13" s="203"/>
      <c r="M13" s="77">
        <f>MAX(G13:L13)</f>
        <v>1513</v>
      </c>
      <c r="N13" s="125" t="s">
        <v>253</v>
      </c>
      <c r="O13" s="203"/>
      <c r="P13" s="125" t="s">
        <v>253</v>
      </c>
      <c r="Q13" s="203"/>
      <c r="R13" s="125" t="s">
        <v>253</v>
      </c>
      <c r="S13" s="203"/>
      <c r="T13" s="78">
        <f>MAX(G13:S13)</f>
        <v>1513</v>
      </c>
      <c r="U13" s="102"/>
      <c r="V13" s="203"/>
    </row>
    <row r="14" spans="1:22" s="3" customFormat="1" ht="39.950000000000003" customHeight="1" x14ac:dyDescent="0.2">
      <c r="A14" s="93">
        <v>3</v>
      </c>
      <c r="B14" s="94" t="s">
        <v>139</v>
      </c>
      <c r="C14" s="95">
        <f>IF(ISERROR(VLOOKUP(B14,'KAYIT LİSTESİ'!$B$4:$H$83,2,0)),"",(VLOOKUP(B14,'KAYIT LİSTESİ'!$B$4:$H$83,2,0)))</f>
        <v>35</v>
      </c>
      <c r="D14" s="96" t="str">
        <f>IF(ISERROR(VLOOKUP(B14,'KAYIT LİSTESİ'!$B$4:$H$83,4,0)),"",(VLOOKUP(B14,'KAYIT LİSTESİ'!$B$4:$H$83,4,0)))</f>
        <v>05.05.2004</v>
      </c>
      <c r="E14" s="97" t="str">
        <f>IF(ISERROR(VLOOKUP(B14,'KAYIT LİSTESİ'!$B$4:$H$83,5,0)),"",(VLOOKUP(B14,'KAYIT LİSTESİ'!$B$4:$H$83,5,0)))</f>
        <v>HAKKI BURAK YILMAZ</v>
      </c>
      <c r="F14" s="97" t="str">
        <f>IF(ISERROR(VLOOKUP(B14,'KAYIT LİSTESİ'!$B$4:$H$83,6,0)),"",(VLOOKUP(B14,'KAYIT LİSTESİ'!$B$4:$H$83,6,0)))</f>
        <v>BURSA</v>
      </c>
      <c r="G14" s="125">
        <v>1464</v>
      </c>
      <c r="H14" s="203"/>
      <c r="I14" s="125" t="s">
        <v>253</v>
      </c>
      <c r="J14" s="203"/>
      <c r="K14" s="125" t="s">
        <v>253</v>
      </c>
      <c r="L14" s="203"/>
      <c r="M14" s="77">
        <f>MAX(G14:L14)</f>
        <v>1464</v>
      </c>
      <c r="N14" s="125">
        <v>1352</v>
      </c>
      <c r="O14" s="203"/>
      <c r="P14" s="125" t="s">
        <v>254</v>
      </c>
      <c r="Q14" s="203"/>
      <c r="R14" s="125"/>
      <c r="S14" s="203"/>
      <c r="T14" s="78">
        <f>MAX(G14:S14)</f>
        <v>1464</v>
      </c>
      <c r="U14" s="102"/>
      <c r="V14" s="203"/>
    </row>
    <row r="15" spans="1:22" s="3" customFormat="1" ht="39.950000000000003" customHeight="1" x14ac:dyDescent="0.2">
      <c r="A15" s="93">
        <v>4</v>
      </c>
      <c r="B15" s="94" t="s">
        <v>138</v>
      </c>
      <c r="C15" s="95">
        <f>IF(ISERROR(VLOOKUP(B15,'KAYIT LİSTESİ'!$B$4:$H$83,2,0)),"",(VLOOKUP(B15,'KAYIT LİSTESİ'!$B$4:$H$83,2,0)))</f>
        <v>85</v>
      </c>
      <c r="D15" s="96">
        <f>IF(ISERROR(VLOOKUP(B15,'KAYIT LİSTESİ'!$B$4:$H$83,4,0)),"",(VLOOKUP(B15,'KAYIT LİSTESİ'!$B$4:$H$83,4,0)))</f>
        <v>38559</v>
      </c>
      <c r="E15" s="97" t="str">
        <f>IF(ISERROR(VLOOKUP(B15,'KAYIT LİSTESİ'!$B$4:$H$83,5,0)),"",(VLOOKUP(B15,'KAYIT LİSTESİ'!$B$4:$H$83,5,0)))</f>
        <v>BİLAL DURUL</v>
      </c>
      <c r="F15" s="97" t="str">
        <f>IF(ISERROR(VLOOKUP(B15,'KAYIT LİSTESİ'!$B$4:$H$83,6,0)),"",(VLOOKUP(B15,'KAYIT LİSTESİ'!$B$4:$H$83,6,0)))</f>
        <v>İSTANBUL</v>
      </c>
      <c r="G15" s="125" t="s">
        <v>253</v>
      </c>
      <c r="H15" s="203"/>
      <c r="I15" s="125" t="s">
        <v>253</v>
      </c>
      <c r="J15" s="203"/>
      <c r="K15" s="125">
        <v>1371</v>
      </c>
      <c r="L15" s="203"/>
      <c r="M15" s="77">
        <f>MAX(G15:L15)</f>
        <v>1371</v>
      </c>
      <c r="N15" s="125" t="s">
        <v>253</v>
      </c>
      <c r="O15" s="203"/>
      <c r="P15" s="125">
        <v>1420</v>
      </c>
      <c r="Q15" s="203"/>
      <c r="R15" s="125" t="s">
        <v>253</v>
      </c>
      <c r="S15" s="203"/>
      <c r="T15" s="78">
        <f>MAX(G15:S15)</f>
        <v>1420</v>
      </c>
      <c r="U15" s="102"/>
      <c r="V15" s="203"/>
    </row>
    <row r="16" spans="1:22" s="3" customFormat="1" ht="39.950000000000003" customHeight="1" x14ac:dyDescent="0.2">
      <c r="A16" s="93"/>
      <c r="B16" s="94" t="s">
        <v>143</v>
      </c>
      <c r="C16" s="95" t="str">
        <f>IF(ISERROR(VLOOKUP(B16,'KAYIT LİSTESİ'!$B$4:$H$83,2,0)),"",(VLOOKUP(B16,'KAYIT LİSTESİ'!$B$4:$H$83,2,0)))</f>
        <v/>
      </c>
      <c r="D16" s="96" t="str">
        <f>IF(ISERROR(VLOOKUP(B16,'KAYIT LİSTESİ'!$B$4:$H$83,4,0)),"",(VLOOKUP(B16,'KAYIT LİSTESİ'!$B$4:$H$83,4,0)))</f>
        <v/>
      </c>
      <c r="E16" s="97" t="str">
        <f>IF(ISERROR(VLOOKUP(B16,'KAYIT LİSTESİ'!$B$4:$H$83,5,0)),"",(VLOOKUP(B16,'KAYIT LİSTESİ'!$B$4:$H$83,5,0)))</f>
        <v/>
      </c>
      <c r="F16" s="97" t="str">
        <f>IF(ISERROR(VLOOKUP(B16,'KAYIT LİSTESİ'!$B$4:$H$83,6,0)),"",(VLOOKUP(B16,'KAYIT LİSTESİ'!$B$4:$H$83,6,0)))</f>
        <v/>
      </c>
      <c r="G16" s="125"/>
      <c r="H16" s="203"/>
      <c r="I16" s="125"/>
      <c r="J16" s="203"/>
      <c r="K16" s="125"/>
      <c r="L16" s="203"/>
      <c r="M16" s="77">
        <f t="shared" ref="M16" si="0">MAX(G16:L16)</f>
        <v>0</v>
      </c>
      <c r="N16" s="125"/>
      <c r="O16" s="203"/>
      <c r="P16" s="125"/>
      <c r="Q16" s="203"/>
      <c r="R16" s="125"/>
      <c r="S16" s="203"/>
      <c r="T16" s="78">
        <f t="shared" ref="T16:T30" si="1">MAX(G16:S16)</f>
        <v>0</v>
      </c>
      <c r="U16" s="102"/>
      <c r="V16" s="203"/>
    </row>
    <row r="17" spans="1:22" s="3" customFormat="1" ht="39.950000000000003" hidden="1" customHeight="1" x14ac:dyDescent="0.2">
      <c r="A17" s="93"/>
      <c r="B17" s="94" t="s">
        <v>144</v>
      </c>
      <c r="C17" s="95" t="str">
        <f>IF(ISERROR(VLOOKUP(B17,'KAYIT LİSTESİ'!$B$4:$H$83,2,0)),"",(VLOOKUP(B17,'KAYIT LİSTESİ'!$B$4:$H$83,2,0)))</f>
        <v/>
      </c>
      <c r="D17" s="96" t="str">
        <f>IF(ISERROR(VLOOKUP(B17,'KAYIT LİSTESİ'!$B$4:$H$83,4,0)),"",(VLOOKUP(B17,'KAYIT LİSTESİ'!$B$4:$H$83,4,0)))</f>
        <v/>
      </c>
      <c r="E17" s="97" t="str">
        <f>IF(ISERROR(VLOOKUP(B17,'KAYIT LİSTESİ'!$B$4:$H$83,5,0)),"",(VLOOKUP(B17,'KAYIT LİSTESİ'!$B$4:$H$83,5,0)))</f>
        <v/>
      </c>
      <c r="F17" s="97" t="str">
        <f>IF(ISERROR(VLOOKUP(B17,'KAYIT LİSTESİ'!$B$4:$H$83,6,0)),"",(VLOOKUP(B17,'KAYIT LİSTESİ'!$B$4:$H$83,6,0)))</f>
        <v/>
      </c>
      <c r="G17" s="125"/>
      <c r="H17" s="203"/>
      <c r="I17" s="125"/>
      <c r="J17" s="203"/>
      <c r="K17" s="125"/>
      <c r="L17" s="203"/>
      <c r="M17" s="77">
        <f>MAX(G17:K17)</f>
        <v>0</v>
      </c>
      <c r="N17" s="125"/>
      <c r="O17" s="203"/>
      <c r="P17" s="125"/>
      <c r="Q17" s="203"/>
      <c r="R17" s="125"/>
      <c r="S17" s="203"/>
      <c r="T17" s="78">
        <f t="shared" si="1"/>
        <v>0</v>
      </c>
      <c r="U17" s="102"/>
      <c r="V17" s="203"/>
    </row>
    <row r="18" spans="1:22" s="3" customFormat="1" ht="39.950000000000003" hidden="1" customHeight="1" x14ac:dyDescent="0.2">
      <c r="A18" s="93"/>
      <c r="B18" s="94" t="s">
        <v>145</v>
      </c>
      <c r="C18" s="95" t="str">
        <f>IF(ISERROR(VLOOKUP(B18,'KAYIT LİSTESİ'!$B$4:$H$83,2,0)),"",(VLOOKUP(B18,'KAYIT LİSTESİ'!$B$4:$H$83,2,0)))</f>
        <v/>
      </c>
      <c r="D18" s="96" t="str">
        <f>IF(ISERROR(VLOOKUP(B18,'KAYIT LİSTESİ'!$B$4:$H$83,4,0)),"",(VLOOKUP(B18,'KAYIT LİSTESİ'!$B$4:$H$83,4,0)))</f>
        <v/>
      </c>
      <c r="E18" s="97" t="str">
        <f>IF(ISERROR(VLOOKUP(B18,'KAYIT LİSTESİ'!$B$4:$H$83,5,0)),"",(VLOOKUP(B18,'KAYIT LİSTESİ'!$B$4:$H$83,5,0)))</f>
        <v/>
      </c>
      <c r="F18" s="97" t="str">
        <f>IF(ISERROR(VLOOKUP(B18,'KAYIT LİSTESİ'!$B$4:$H$83,6,0)),"",(VLOOKUP(B18,'KAYIT LİSTESİ'!$B$4:$H$83,6,0)))</f>
        <v/>
      </c>
      <c r="G18" s="125"/>
      <c r="H18" s="203"/>
      <c r="I18" s="125"/>
      <c r="J18" s="203"/>
      <c r="K18" s="125"/>
      <c r="L18" s="203"/>
      <c r="M18" s="77">
        <f t="shared" ref="M18:M30" si="2">MAX(G18:K18)</f>
        <v>0</v>
      </c>
      <c r="N18" s="125"/>
      <c r="O18" s="203"/>
      <c r="P18" s="125"/>
      <c r="Q18" s="203"/>
      <c r="R18" s="125"/>
      <c r="S18" s="203"/>
      <c r="T18" s="78">
        <f t="shared" si="1"/>
        <v>0</v>
      </c>
      <c r="U18" s="102"/>
      <c r="V18" s="203"/>
    </row>
    <row r="19" spans="1:22" s="3" customFormat="1" ht="39.950000000000003" hidden="1" customHeight="1" x14ac:dyDescent="0.2">
      <c r="A19" s="93"/>
      <c r="B19" s="94" t="s">
        <v>185</v>
      </c>
      <c r="C19" s="95" t="str">
        <f>IF(ISERROR(VLOOKUP(B19,'KAYIT LİSTESİ'!$B$4:$H$83,2,0)),"",(VLOOKUP(B19,'KAYIT LİSTESİ'!$B$4:$H$83,2,0)))</f>
        <v/>
      </c>
      <c r="D19" s="96" t="str">
        <f>IF(ISERROR(VLOOKUP(B19,'KAYIT LİSTESİ'!$B$4:$H$83,4,0)),"",(VLOOKUP(B19,'KAYIT LİSTESİ'!$B$4:$H$83,4,0)))</f>
        <v/>
      </c>
      <c r="E19" s="97" t="str">
        <f>IF(ISERROR(VLOOKUP(B19,'KAYIT LİSTESİ'!$B$4:$H$83,5,0)),"",(VLOOKUP(B19,'KAYIT LİSTESİ'!$B$4:$H$83,5,0)))</f>
        <v/>
      </c>
      <c r="F19" s="97" t="str">
        <f>IF(ISERROR(VLOOKUP(B19,'KAYIT LİSTESİ'!$B$4:$H$83,6,0)),"",(VLOOKUP(B19,'KAYIT LİSTESİ'!$B$4:$H$83,6,0)))</f>
        <v/>
      </c>
      <c r="G19" s="125"/>
      <c r="H19" s="203"/>
      <c r="I19" s="125"/>
      <c r="J19" s="203"/>
      <c r="K19" s="125"/>
      <c r="L19" s="203"/>
      <c r="M19" s="77">
        <f t="shared" si="2"/>
        <v>0</v>
      </c>
      <c r="N19" s="125"/>
      <c r="O19" s="203"/>
      <c r="P19" s="125"/>
      <c r="Q19" s="203"/>
      <c r="R19" s="125"/>
      <c r="S19" s="203"/>
      <c r="T19" s="78">
        <f t="shared" si="1"/>
        <v>0</v>
      </c>
      <c r="U19" s="102"/>
      <c r="V19" s="203"/>
    </row>
    <row r="20" spans="1:22" s="3" customFormat="1" ht="39.950000000000003" hidden="1" customHeight="1" x14ac:dyDescent="0.2">
      <c r="A20" s="93"/>
      <c r="B20" s="94" t="s">
        <v>186</v>
      </c>
      <c r="C20" s="95" t="str">
        <f>IF(ISERROR(VLOOKUP(B20,'KAYIT LİSTESİ'!$B$4:$H$83,2,0)),"",(VLOOKUP(B20,'KAYIT LİSTESİ'!$B$4:$H$83,2,0)))</f>
        <v/>
      </c>
      <c r="D20" s="96" t="str">
        <f>IF(ISERROR(VLOOKUP(B20,'KAYIT LİSTESİ'!$B$4:$H$83,4,0)),"",(VLOOKUP(B20,'KAYIT LİSTESİ'!$B$4:$H$83,4,0)))</f>
        <v/>
      </c>
      <c r="E20" s="97" t="str">
        <f>IF(ISERROR(VLOOKUP(B20,'KAYIT LİSTESİ'!$B$4:$H$83,5,0)),"",(VLOOKUP(B20,'KAYIT LİSTESİ'!$B$4:$H$83,5,0)))</f>
        <v/>
      </c>
      <c r="F20" s="97" t="str">
        <f>IF(ISERROR(VLOOKUP(B20,'KAYIT LİSTESİ'!$B$4:$H$83,6,0)),"",(VLOOKUP(B20,'KAYIT LİSTESİ'!$B$4:$H$83,6,0)))</f>
        <v/>
      </c>
      <c r="G20" s="125"/>
      <c r="H20" s="203"/>
      <c r="I20" s="125"/>
      <c r="J20" s="203"/>
      <c r="K20" s="125"/>
      <c r="L20" s="203"/>
      <c r="M20" s="77">
        <f t="shared" si="2"/>
        <v>0</v>
      </c>
      <c r="N20" s="125"/>
      <c r="O20" s="203"/>
      <c r="P20" s="125"/>
      <c r="Q20" s="203"/>
      <c r="R20" s="125"/>
      <c r="S20" s="203"/>
      <c r="T20" s="78">
        <f t="shared" si="1"/>
        <v>0</v>
      </c>
      <c r="U20" s="102"/>
      <c r="V20" s="203"/>
    </row>
    <row r="21" spans="1:22" s="3" customFormat="1" ht="39.950000000000003" hidden="1" customHeight="1" x14ac:dyDescent="0.2">
      <c r="A21" s="93"/>
      <c r="B21" s="94" t="s">
        <v>187</v>
      </c>
      <c r="C21" s="95" t="str">
        <f>IF(ISERROR(VLOOKUP(B21,'KAYIT LİSTESİ'!$B$4:$H$83,2,0)),"",(VLOOKUP(B21,'KAYIT LİSTESİ'!$B$4:$H$83,2,0)))</f>
        <v/>
      </c>
      <c r="D21" s="96" t="str">
        <f>IF(ISERROR(VLOOKUP(B21,'KAYIT LİSTESİ'!$B$4:$H$83,4,0)),"",(VLOOKUP(B21,'KAYIT LİSTESİ'!$B$4:$H$83,4,0)))</f>
        <v/>
      </c>
      <c r="E21" s="97" t="str">
        <f>IF(ISERROR(VLOOKUP(B21,'KAYIT LİSTESİ'!$B$4:$H$83,5,0)),"",(VLOOKUP(B21,'KAYIT LİSTESİ'!$B$4:$H$83,5,0)))</f>
        <v/>
      </c>
      <c r="F21" s="97" t="str">
        <f>IF(ISERROR(VLOOKUP(B21,'KAYIT LİSTESİ'!$B$4:$H$83,6,0)),"",(VLOOKUP(B21,'KAYIT LİSTESİ'!$B$4:$H$83,6,0)))</f>
        <v/>
      </c>
      <c r="G21" s="125"/>
      <c r="H21" s="203"/>
      <c r="I21" s="125"/>
      <c r="J21" s="203"/>
      <c r="K21" s="125"/>
      <c r="L21" s="203"/>
      <c r="M21" s="77">
        <f t="shared" si="2"/>
        <v>0</v>
      </c>
      <c r="N21" s="125"/>
      <c r="O21" s="203"/>
      <c r="P21" s="125"/>
      <c r="Q21" s="203"/>
      <c r="R21" s="125"/>
      <c r="S21" s="203"/>
      <c r="T21" s="78">
        <f t="shared" si="1"/>
        <v>0</v>
      </c>
      <c r="U21" s="102"/>
      <c r="V21" s="203"/>
    </row>
    <row r="22" spans="1:22" s="3" customFormat="1" ht="39.950000000000003" hidden="1" customHeight="1" x14ac:dyDescent="0.2">
      <c r="A22" s="93"/>
      <c r="B22" s="94" t="s">
        <v>188</v>
      </c>
      <c r="C22" s="95" t="str">
        <f>IF(ISERROR(VLOOKUP(B22,'KAYIT LİSTESİ'!$B$4:$H$83,2,0)),"",(VLOOKUP(B22,'KAYIT LİSTESİ'!$B$4:$H$83,2,0)))</f>
        <v/>
      </c>
      <c r="D22" s="96" t="str">
        <f>IF(ISERROR(VLOOKUP(B22,'KAYIT LİSTESİ'!$B$4:$H$83,4,0)),"",(VLOOKUP(B22,'KAYIT LİSTESİ'!$B$4:$H$83,4,0)))</f>
        <v/>
      </c>
      <c r="E22" s="97" t="str">
        <f>IF(ISERROR(VLOOKUP(B22,'KAYIT LİSTESİ'!$B$4:$H$83,5,0)),"",(VLOOKUP(B22,'KAYIT LİSTESİ'!$B$4:$H$83,5,0)))</f>
        <v/>
      </c>
      <c r="F22" s="97" t="str">
        <f>IF(ISERROR(VLOOKUP(B22,'KAYIT LİSTESİ'!$B$4:$H$83,6,0)),"",(VLOOKUP(B22,'KAYIT LİSTESİ'!$B$4:$H$83,6,0)))</f>
        <v/>
      </c>
      <c r="G22" s="125"/>
      <c r="H22" s="203"/>
      <c r="I22" s="125"/>
      <c r="J22" s="203"/>
      <c r="K22" s="125"/>
      <c r="L22" s="203"/>
      <c r="M22" s="77">
        <f t="shared" si="2"/>
        <v>0</v>
      </c>
      <c r="N22" s="125"/>
      <c r="O22" s="203"/>
      <c r="P22" s="125"/>
      <c r="Q22" s="203"/>
      <c r="R22" s="125"/>
      <c r="S22" s="203"/>
      <c r="T22" s="78">
        <f t="shared" si="1"/>
        <v>0</v>
      </c>
      <c r="U22" s="102"/>
      <c r="V22" s="203"/>
    </row>
    <row r="23" spans="1:22" s="3" customFormat="1" ht="39.950000000000003" hidden="1" customHeight="1" x14ac:dyDescent="0.2">
      <c r="A23" s="93"/>
      <c r="B23" s="94" t="s">
        <v>189</v>
      </c>
      <c r="C23" s="95" t="str">
        <f>IF(ISERROR(VLOOKUP(B23,'KAYIT LİSTESİ'!$B$4:$H$83,2,0)),"",(VLOOKUP(B23,'KAYIT LİSTESİ'!$B$4:$H$83,2,0)))</f>
        <v/>
      </c>
      <c r="D23" s="96" t="str">
        <f>IF(ISERROR(VLOOKUP(B23,'KAYIT LİSTESİ'!$B$4:$H$83,4,0)),"",(VLOOKUP(B23,'KAYIT LİSTESİ'!$B$4:$H$83,4,0)))</f>
        <v/>
      </c>
      <c r="E23" s="97" t="str">
        <f>IF(ISERROR(VLOOKUP(B23,'KAYIT LİSTESİ'!$B$4:$H$83,5,0)),"",(VLOOKUP(B23,'KAYIT LİSTESİ'!$B$4:$H$83,5,0)))</f>
        <v/>
      </c>
      <c r="F23" s="97" t="str">
        <f>IF(ISERROR(VLOOKUP(B23,'KAYIT LİSTESİ'!$B$4:$H$83,6,0)),"",(VLOOKUP(B23,'KAYIT LİSTESİ'!$B$4:$H$83,6,0)))</f>
        <v/>
      </c>
      <c r="G23" s="125"/>
      <c r="H23" s="203"/>
      <c r="I23" s="125"/>
      <c r="J23" s="203"/>
      <c r="K23" s="125"/>
      <c r="L23" s="203"/>
      <c r="M23" s="77">
        <f t="shared" si="2"/>
        <v>0</v>
      </c>
      <c r="N23" s="125"/>
      <c r="O23" s="203"/>
      <c r="P23" s="125"/>
      <c r="Q23" s="203"/>
      <c r="R23" s="125"/>
      <c r="S23" s="203"/>
      <c r="T23" s="78">
        <f t="shared" si="1"/>
        <v>0</v>
      </c>
      <c r="U23" s="102"/>
      <c r="V23" s="203"/>
    </row>
    <row r="24" spans="1:22" s="3" customFormat="1" ht="39.950000000000003" hidden="1" customHeight="1" x14ac:dyDescent="0.2">
      <c r="A24" s="93"/>
      <c r="B24" s="94" t="s">
        <v>190</v>
      </c>
      <c r="C24" s="95" t="str">
        <f>IF(ISERROR(VLOOKUP(B24,'KAYIT LİSTESİ'!$B$4:$H$83,2,0)),"",(VLOOKUP(B24,'KAYIT LİSTESİ'!$B$4:$H$83,2,0)))</f>
        <v/>
      </c>
      <c r="D24" s="96" t="str">
        <f>IF(ISERROR(VLOOKUP(B24,'KAYIT LİSTESİ'!$B$4:$H$83,4,0)),"",(VLOOKUP(B24,'KAYIT LİSTESİ'!$B$4:$H$83,4,0)))</f>
        <v/>
      </c>
      <c r="E24" s="97" t="str">
        <f>IF(ISERROR(VLOOKUP(B24,'KAYIT LİSTESİ'!$B$4:$H$83,5,0)),"",(VLOOKUP(B24,'KAYIT LİSTESİ'!$B$4:$H$83,5,0)))</f>
        <v/>
      </c>
      <c r="F24" s="97" t="str">
        <f>IF(ISERROR(VLOOKUP(B24,'KAYIT LİSTESİ'!$B$4:$H$83,6,0)),"",(VLOOKUP(B24,'KAYIT LİSTESİ'!$B$4:$H$83,6,0)))</f>
        <v/>
      </c>
      <c r="G24" s="125"/>
      <c r="H24" s="203"/>
      <c r="I24" s="125"/>
      <c r="J24" s="203"/>
      <c r="K24" s="125"/>
      <c r="L24" s="203"/>
      <c r="M24" s="77">
        <f t="shared" si="2"/>
        <v>0</v>
      </c>
      <c r="N24" s="125"/>
      <c r="O24" s="203"/>
      <c r="P24" s="125"/>
      <c r="Q24" s="203"/>
      <c r="R24" s="125"/>
      <c r="S24" s="203"/>
      <c r="T24" s="78">
        <f t="shared" si="1"/>
        <v>0</v>
      </c>
      <c r="U24" s="102"/>
      <c r="V24" s="203"/>
    </row>
    <row r="25" spans="1:22" s="3" customFormat="1" ht="39.950000000000003" hidden="1" customHeight="1" x14ac:dyDescent="0.2">
      <c r="A25" s="93"/>
      <c r="B25" s="94" t="s">
        <v>191</v>
      </c>
      <c r="C25" s="95" t="str">
        <f>IF(ISERROR(VLOOKUP(B25,'KAYIT LİSTESİ'!$B$4:$H$83,2,0)),"",(VLOOKUP(B25,'KAYIT LİSTESİ'!$B$4:$H$83,2,0)))</f>
        <v/>
      </c>
      <c r="D25" s="96" t="str">
        <f>IF(ISERROR(VLOOKUP(B25,'KAYIT LİSTESİ'!$B$4:$H$83,4,0)),"",(VLOOKUP(B25,'KAYIT LİSTESİ'!$B$4:$H$83,4,0)))</f>
        <v/>
      </c>
      <c r="E25" s="97" t="str">
        <f>IF(ISERROR(VLOOKUP(B25,'KAYIT LİSTESİ'!$B$4:$H$83,5,0)),"",(VLOOKUP(B25,'KAYIT LİSTESİ'!$B$4:$H$83,5,0)))</f>
        <v/>
      </c>
      <c r="F25" s="97" t="str">
        <f>IF(ISERROR(VLOOKUP(B25,'KAYIT LİSTESİ'!$B$4:$H$83,6,0)),"",(VLOOKUP(B25,'KAYIT LİSTESİ'!$B$4:$H$83,6,0)))</f>
        <v/>
      </c>
      <c r="G25" s="125"/>
      <c r="H25" s="203"/>
      <c r="I25" s="125"/>
      <c r="J25" s="203"/>
      <c r="K25" s="125"/>
      <c r="L25" s="203"/>
      <c r="M25" s="77">
        <f t="shared" si="2"/>
        <v>0</v>
      </c>
      <c r="N25" s="125"/>
      <c r="O25" s="203"/>
      <c r="P25" s="125"/>
      <c r="Q25" s="203"/>
      <c r="R25" s="125"/>
      <c r="S25" s="203"/>
      <c r="T25" s="78">
        <f t="shared" si="1"/>
        <v>0</v>
      </c>
      <c r="U25" s="102"/>
      <c r="V25" s="203"/>
    </row>
    <row r="26" spans="1:22" s="3" customFormat="1" ht="39.950000000000003" hidden="1" customHeight="1" x14ac:dyDescent="0.2">
      <c r="A26" s="93"/>
      <c r="B26" s="94" t="s">
        <v>192</v>
      </c>
      <c r="C26" s="95" t="str">
        <f>IF(ISERROR(VLOOKUP(B26,'KAYIT LİSTESİ'!$B$4:$H$83,2,0)),"",(VLOOKUP(B26,'KAYIT LİSTESİ'!$B$4:$H$83,2,0)))</f>
        <v/>
      </c>
      <c r="D26" s="96" t="str">
        <f>IF(ISERROR(VLOOKUP(B26,'KAYIT LİSTESİ'!$B$4:$H$83,4,0)),"",(VLOOKUP(B26,'KAYIT LİSTESİ'!$B$4:$H$83,4,0)))</f>
        <v/>
      </c>
      <c r="E26" s="97" t="str">
        <f>IF(ISERROR(VLOOKUP(B26,'KAYIT LİSTESİ'!$B$4:$H$83,5,0)),"",(VLOOKUP(B26,'KAYIT LİSTESİ'!$B$4:$H$83,5,0)))</f>
        <v/>
      </c>
      <c r="F26" s="97" t="str">
        <f>IF(ISERROR(VLOOKUP(B26,'KAYIT LİSTESİ'!$B$4:$H$83,6,0)),"",(VLOOKUP(B26,'KAYIT LİSTESİ'!$B$4:$H$83,6,0)))</f>
        <v/>
      </c>
      <c r="G26" s="125"/>
      <c r="H26" s="203"/>
      <c r="I26" s="125"/>
      <c r="J26" s="203"/>
      <c r="K26" s="125"/>
      <c r="L26" s="203"/>
      <c r="M26" s="77">
        <f t="shared" si="2"/>
        <v>0</v>
      </c>
      <c r="N26" s="125"/>
      <c r="O26" s="203"/>
      <c r="P26" s="125"/>
      <c r="Q26" s="203"/>
      <c r="R26" s="125"/>
      <c r="S26" s="203"/>
      <c r="T26" s="78">
        <f t="shared" si="1"/>
        <v>0</v>
      </c>
      <c r="U26" s="102"/>
      <c r="V26" s="203"/>
    </row>
    <row r="27" spans="1:22" s="3" customFormat="1" ht="39.950000000000003" hidden="1" customHeight="1" x14ac:dyDescent="0.2">
      <c r="A27" s="93"/>
      <c r="B27" s="94" t="s">
        <v>193</v>
      </c>
      <c r="C27" s="95" t="str">
        <f>IF(ISERROR(VLOOKUP(B27,'KAYIT LİSTESİ'!$B$4:$H$83,2,0)),"",(VLOOKUP(B27,'KAYIT LİSTESİ'!$B$4:$H$83,2,0)))</f>
        <v/>
      </c>
      <c r="D27" s="96" t="str">
        <f>IF(ISERROR(VLOOKUP(B27,'KAYIT LİSTESİ'!$B$4:$H$83,4,0)),"",(VLOOKUP(B27,'KAYIT LİSTESİ'!$B$4:$H$83,4,0)))</f>
        <v/>
      </c>
      <c r="E27" s="97" t="str">
        <f>IF(ISERROR(VLOOKUP(B27,'KAYIT LİSTESİ'!$B$4:$H$83,5,0)),"",(VLOOKUP(B27,'KAYIT LİSTESİ'!$B$4:$H$83,5,0)))</f>
        <v/>
      </c>
      <c r="F27" s="97" t="str">
        <f>IF(ISERROR(VLOOKUP(B27,'KAYIT LİSTESİ'!$B$4:$H$83,6,0)),"",(VLOOKUP(B27,'KAYIT LİSTESİ'!$B$4:$H$83,6,0)))</f>
        <v/>
      </c>
      <c r="G27" s="125"/>
      <c r="H27" s="203"/>
      <c r="I27" s="125"/>
      <c r="J27" s="203"/>
      <c r="K27" s="125"/>
      <c r="L27" s="203"/>
      <c r="M27" s="77">
        <f t="shared" si="2"/>
        <v>0</v>
      </c>
      <c r="N27" s="125"/>
      <c r="O27" s="203"/>
      <c r="P27" s="125"/>
      <c r="Q27" s="203"/>
      <c r="R27" s="125"/>
      <c r="S27" s="203"/>
      <c r="T27" s="78">
        <f t="shared" si="1"/>
        <v>0</v>
      </c>
      <c r="U27" s="102"/>
      <c r="V27" s="203"/>
    </row>
    <row r="28" spans="1:22" s="3" customFormat="1" ht="39.950000000000003" hidden="1" customHeight="1" x14ac:dyDescent="0.2">
      <c r="A28" s="93"/>
      <c r="B28" s="94" t="s">
        <v>194</v>
      </c>
      <c r="C28" s="95" t="str">
        <f>IF(ISERROR(VLOOKUP(B28,'KAYIT LİSTESİ'!$B$4:$H$83,2,0)),"",(VLOOKUP(B28,'KAYIT LİSTESİ'!$B$4:$H$83,2,0)))</f>
        <v/>
      </c>
      <c r="D28" s="96" t="str">
        <f>IF(ISERROR(VLOOKUP(B28,'KAYIT LİSTESİ'!$B$4:$H$83,4,0)),"",(VLOOKUP(B28,'KAYIT LİSTESİ'!$B$4:$H$83,4,0)))</f>
        <v/>
      </c>
      <c r="E28" s="97" t="str">
        <f>IF(ISERROR(VLOOKUP(B28,'KAYIT LİSTESİ'!$B$4:$H$83,5,0)),"",(VLOOKUP(B28,'KAYIT LİSTESİ'!$B$4:$H$83,5,0)))</f>
        <v/>
      </c>
      <c r="F28" s="97" t="str">
        <f>IF(ISERROR(VLOOKUP(B28,'KAYIT LİSTESİ'!$B$4:$H$83,6,0)),"",(VLOOKUP(B28,'KAYIT LİSTESİ'!$B$4:$H$83,6,0)))</f>
        <v/>
      </c>
      <c r="G28" s="125"/>
      <c r="H28" s="203"/>
      <c r="I28" s="125"/>
      <c r="J28" s="203"/>
      <c r="K28" s="125"/>
      <c r="L28" s="203"/>
      <c r="M28" s="77">
        <f t="shared" si="2"/>
        <v>0</v>
      </c>
      <c r="N28" s="125"/>
      <c r="O28" s="203"/>
      <c r="P28" s="125"/>
      <c r="Q28" s="203"/>
      <c r="R28" s="125"/>
      <c r="S28" s="203"/>
      <c r="T28" s="78">
        <f t="shared" si="1"/>
        <v>0</v>
      </c>
      <c r="U28" s="102"/>
      <c r="V28" s="203"/>
    </row>
    <row r="29" spans="1:22" s="3" customFormat="1" ht="39.950000000000003" hidden="1" customHeight="1" x14ac:dyDescent="0.2">
      <c r="A29" s="93"/>
      <c r="B29" s="94" t="s">
        <v>195</v>
      </c>
      <c r="C29" s="95" t="str">
        <f>IF(ISERROR(VLOOKUP(B29,'KAYIT LİSTESİ'!$B$4:$H$83,2,0)),"",(VLOOKUP(B29,'KAYIT LİSTESİ'!$B$4:$H$83,2,0)))</f>
        <v/>
      </c>
      <c r="D29" s="96" t="str">
        <f>IF(ISERROR(VLOOKUP(B29,'KAYIT LİSTESİ'!$B$4:$H$83,4,0)),"",(VLOOKUP(B29,'KAYIT LİSTESİ'!$B$4:$H$83,4,0)))</f>
        <v/>
      </c>
      <c r="E29" s="97" t="str">
        <f>IF(ISERROR(VLOOKUP(B29,'KAYIT LİSTESİ'!$B$4:$H$83,5,0)),"",(VLOOKUP(B29,'KAYIT LİSTESİ'!$B$4:$H$83,5,0)))</f>
        <v/>
      </c>
      <c r="F29" s="97" t="str">
        <f>IF(ISERROR(VLOOKUP(B29,'KAYIT LİSTESİ'!$B$4:$H$83,6,0)),"",(VLOOKUP(B29,'KAYIT LİSTESİ'!$B$4:$H$83,6,0)))</f>
        <v/>
      </c>
      <c r="G29" s="125"/>
      <c r="H29" s="203"/>
      <c r="I29" s="125"/>
      <c r="J29" s="203"/>
      <c r="K29" s="125"/>
      <c r="L29" s="203"/>
      <c r="M29" s="77">
        <f t="shared" si="2"/>
        <v>0</v>
      </c>
      <c r="N29" s="125"/>
      <c r="O29" s="203"/>
      <c r="P29" s="125"/>
      <c r="Q29" s="203"/>
      <c r="R29" s="125"/>
      <c r="S29" s="203"/>
      <c r="T29" s="78">
        <f t="shared" si="1"/>
        <v>0</v>
      </c>
      <c r="U29" s="102"/>
      <c r="V29" s="203"/>
    </row>
    <row r="30" spans="1:22" s="3" customFormat="1" ht="39.950000000000003" hidden="1" customHeight="1" x14ac:dyDescent="0.2">
      <c r="A30" s="93"/>
      <c r="B30" s="94" t="s">
        <v>196</v>
      </c>
      <c r="C30" s="95" t="str">
        <f>IF(ISERROR(VLOOKUP(B30,'KAYIT LİSTESİ'!$B$4:$H$83,2,0)),"",(VLOOKUP(B30,'KAYIT LİSTESİ'!$B$4:$H$83,2,0)))</f>
        <v/>
      </c>
      <c r="D30" s="96" t="str">
        <f>IF(ISERROR(VLOOKUP(B30,'KAYIT LİSTESİ'!$B$4:$H$83,4,0)),"",(VLOOKUP(B30,'KAYIT LİSTESİ'!$B$4:$H$83,4,0)))</f>
        <v/>
      </c>
      <c r="E30" s="97" t="str">
        <f>IF(ISERROR(VLOOKUP(B30,'KAYIT LİSTESİ'!$B$4:$H$83,5,0)),"",(VLOOKUP(B30,'KAYIT LİSTESİ'!$B$4:$H$83,5,0)))</f>
        <v/>
      </c>
      <c r="F30" s="97" t="str">
        <f>IF(ISERROR(VLOOKUP(B30,'KAYIT LİSTESİ'!$B$4:$H$83,6,0)),"",(VLOOKUP(B30,'KAYIT LİSTESİ'!$B$4:$H$83,6,0)))</f>
        <v/>
      </c>
      <c r="G30" s="125"/>
      <c r="H30" s="203"/>
      <c r="I30" s="125"/>
      <c r="J30" s="203"/>
      <c r="K30" s="125"/>
      <c r="L30" s="203"/>
      <c r="M30" s="77">
        <f t="shared" si="2"/>
        <v>0</v>
      </c>
      <c r="N30" s="125"/>
      <c r="O30" s="203"/>
      <c r="P30" s="125"/>
      <c r="Q30" s="203"/>
      <c r="R30" s="125"/>
      <c r="S30" s="203"/>
      <c r="T30" s="78">
        <f t="shared" si="1"/>
        <v>0</v>
      </c>
      <c r="U30" s="102"/>
      <c r="V30" s="203"/>
    </row>
    <row r="31" spans="1:22" x14ac:dyDescent="0.2">
      <c r="A31" s="2"/>
      <c r="B31" s="2"/>
      <c r="C31" s="2"/>
      <c r="D31" s="2"/>
      <c r="E31" s="2"/>
      <c r="T31" s="2"/>
      <c r="U31" s="2"/>
      <c r="V31" s="2"/>
    </row>
    <row r="32" spans="1:22" ht="30.75" customHeight="1" x14ac:dyDescent="0.2">
      <c r="A32" s="265" t="s">
        <v>4</v>
      </c>
      <c r="B32" s="265"/>
      <c r="C32" s="265"/>
      <c r="D32" s="265"/>
      <c r="E32" s="29" t="s">
        <v>0</v>
      </c>
      <c r="F32" s="29" t="s">
        <v>1</v>
      </c>
      <c r="G32" s="266" t="s">
        <v>2</v>
      </c>
      <c r="H32" s="266"/>
      <c r="I32" s="266"/>
      <c r="J32" s="266"/>
      <c r="K32" s="266"/>
      <c r="L32" s="266"/>
      <c r="M32" s="266"/>
      <c r="N32" s="266"/>
      <c r="O32" s="266"/>
      <c r="P32" s="266"/>
      <c r="Q32" s="266"/>
      <c r="R32" s="266"/>
      <c r="S32" s="29"/>
      <c r="T32" s="266" t="s">
        <v>3</v>
      </c>
      <c r="U32" s="266"/>
      <c r="V32" s="29"/>
    </row>
  </sheetData>
  <autoFilter ref="B10:V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sortState ref="A12:V15">
    <sortCondition descending="1" ref="T12:T15"/>
  </sortState>
  <mergeCells count="25">
    <mergeCell ref="V10:V11"/>
    <mergeCell ref="T5:V5"/>
    <mergeCell ref="T6:V6"/>
    <mergeCell ref="T7:V7"/>
    <mergeCell ref="G10:S10"/>
    <mergeCell ref="A1:V1"/>
    <mergeCell ref="A3:V3"/>
    <mergeCell ref="A4:C4"/>
    <mergeCell ref="D4:E4"/>
    <mergeCell ref="T4:V4"/>
    <mergeCell ref="A2:V2"/>
    <mergeCell ref="G32:R32"/>
    <mergeCell ref="T32:U32"/>
    <mergeCell ref="T9:U9"/>
    <mergeCell ref="A10:A11"/>
    <mergeCell ref="B10:B11"/>
    <mergeCell ref="F10:F11"/>
    <mergeCell ref="T10:T11"/>
    <mergeCell ref="U10:U11"/>
    <mergeCell ref="A8:C8"/>
    <mergeCell ref="C10:C11"/>
    <mergeCell ref="D10:D11"/>
    <mergeCell ref="E10:E11"/>
    <mergeCell ref="A32:D32"/>
    <mergeCell ref="D8:E8"/>
  </mergeCells>
  <phoneticPr fontId="108" type="noConversion"/>
  <conditionalFormatting sqref="M12:M30 T12:T30">
    <cfRule type="cellIs" dxfId="2" priority="1" operator="equal">
      <formula>0</formula>
    </cfRule>
  </conditionalFormatting>
  <hyperlinks>
    <hyperlink ref="D4" location="'YARIŞMA PROGRAMI'!C14" display="'YARIŞMA PROGRAMI'!C14"/>
    <hyperlink ref="D4:E4" location="'YARIŞMA PROGRAMI'!C9" display="'YARIŞMA PROGRAMI'!C9"/>
  </hyperlinks>
  <printOptions horizontalCentered="1"/>
  <pageMargins left="0" right="0" top="0.19685039370078741" bottom="0" header="0" footer="0"/>
  <pageSetup paperSize="9" scale="52" fitToHeight="0" orientation="landscape" r:id="rId1"/>
  <headerFooter alignWithMargins="0"/>
  <ignoredErrors>
    <ignoredError sqref="A1:V3 A9:V9 A4:M8 T4:V8 C16:F3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R33"/>
  <sheetViews>
    <sheetView view="pageBreakPreview" zoomScale="33" zoomScaleNormal="50" zoomScaleSheetLayoutView="33" workbookViewId="0">
      <selection activeCell="AG22" sqref="AG22"/>
    </sheetView>
  </sheetViews>
  <sheetFormatPr defaultColWidth="9.140625" defaultRowHeight="14.25" x14ac:dyDescent="0.2"/>
  <cols>
    <col min="1" max="1" width="8.42578125" style="11" customWidth="1"/>
    <col min="2" max="2" width="22.7109375" style="11" hidden="1" customWidth="1"/>
    <col min="3" max="3" width="18" style="11" bestFit="1" customWidth="1"/>
    <col min="4" max="4" width="26.28515625" style="14" bestFit="1" customWidth="1"/>
    <col min="5" max="5" width="36.7109375" style="11" customWidth="1"/>
    <col min="6" max="6" width="24.7109375" style="11" customWidth="1"/>
    <col min="7" max="7" width="15.85546875" style="11" customWidth="1"/>
    <col min="8" max="8" width="5.5703125" style="13" bestFit="1" customWidth="1"/>
    <col min="9" max="60" width="4.7109375" style="13" customWidth="1"/>
    <col min="61" max="61" width="8.140625" style="13" customWidth="1"/>
    <col min="62" max="66" width="4.7109375" style="13" customWidth="1"/>
    <col min="67" max="67" width="7.7109375" style="13" customWidth="1"/>
    <col min="68" max="68" width="24.7109375" style="15" customWidth="1"/>
    <col min="69" max="69" width="17" style="16" customWidth="1"/>
    <col min="70" max="70" width="12.7109375" style="11" customWidth="1"/>
    <col min="71" max="16384" width="9.140625" style="13"/>
  </cols>
  <sheetData>
    <row r="1" spans="1:70" s="9" customFormat="1" ht="34.5" x14ac:dyDescent="0.2">
      <c r="A1" s="284" t="str">
        <f>('YARIŞMA BİLGİLERİ'!A2)</f>
        <v>Türkiye Atletizm Federasyonu</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row>
    <row r="2" spans="1:70" s="9" customFormat="1" ht="34.5" x14ac:dyDescent="0.2">
      <c r="A2" s="293" t="str">
        <f>'YARIŞMA BİLGİLERİ'!A3:K3</f>
        <v>İzmir Atletizm İl Temsilciliği</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row>
    <row r="3" spans="1:70" s="9" customFormat="1" ht="30" x14ac:dyDescent="0.2">
      <c r="A3" s="285" t="str">
        <f>'YARIŞMA BİLGİLERİ'!F19</f>
        <v>Olimpik Deneme</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row>
    <row r="4" spans="1:70" s="104" customFormat="1" ht="24" customHeight="1" x14ac:dyDescent="0.2">
      <c r="A4" s="286" t="s">
        <v>41</v>
      </c>
      <c r="B4" s="286"/>
      <c r="C4" s="286"/>
      <c r="D4" s="286"/>
      <c r="E4" s="287" t="str">
        <f>'YARIŞMA PROGRAMI'!D10</f>
        <v>Sırıkla Atlama</v>
      </c>
      <c r="F4" s="287"/>
      <c r="G4" s="155"/>
      <c r="H4" s="156"/>
      <c r="I4" s="156"/>
      <c r="J4" s="156"/>
      <c r="K4" s="156"/>
      <c r="L4" s="156"/>
      <c r="M4" s="156"/>
      <c r="N4" s="156"/>
      <c r="O4" s="156"/>
      <c r="P4" s="156"/>
      <c r="Q4" s="156"/>
      <c r="R4" s="156"/>
      <c r="S4" s="156"/>
      <c r="T4" s="320" t="s">
        <v>111</v>
      </c>
      <c r="U4" s="320"/>
      <c r="V4" s="320"/>
      <c r="W4" s="320"/>
      <c r="X4" s="320"/>
      <c r="Y4" s="320"/>
      <c r="Z4" s="320"/>
      <c r="AA4" s="329">
        <f>'YARIŞMA PROGRAMI'!E10</f>
        <v>440</v>
      </c>
      <c r="AB4" s="329"/>
      <c r="AC4" s="329"/>
      <c r="AD4" s="329"/>
      <c r="AE4" s="329"/>
      <c r="AF4" s="329"/>
      <c r="AG4" s="326"/>
      <c r="AH4" s="326"/>
      <c r="AI4" s="326"/>
      <c r="AJ4" s="326"/>
      <c r="AK4" s="326"/>
      <c r="AL4" s="156"/>
      <c r="AM4" s="156"/>
      <c r="AN4" s="156"/>
      <c r="AO4" s="156"/>
      <c r="AP4" s="156"/>
      <c r="AQ4" s="156"/>
      <c r="AR4" s="156"/>
      <c r="AS4" s="157"/>
      <c r="AT4" s="157"/>
      <c r="AU4" s="157"/>
      <c r="AV4" s="157"/>
      <c r="AW4" s="157"/>
      <c r="AX4" s="327" t="s">
        <v>131</v>
      </c>
      <c r="AY4" s="327"/>
      <c r="AZ4" s="327"/>
      <c r="BA4" s="327"/>
      <c r="BB4" s="327"/>
      <c r="BC4" s="327"/>
      <c r="BD4" s="328" t="str">
        <f>'YARIŞMA PROGRAMI'!F10</f>
        <v>Zekicem Tenekebüken  5.12</v>
      </c>
      <c r="BE4" s="328"/>
      <c r="BF4" s="328"/>
      <c r="BG4" s="328"/>
      <c r="BH4" s="328"/>
      <c r="BI4" s="328"/>
      <c r="BJ4" s="328"/>
      <c r="BK4" s="328"/>
      <c r="BL4" s="328"/>
      <c r="BM4" s="328"/>
      <c r="BN4" s="328"/>
      <c r="BO4" s="328"/>
      <c r="BP4" s="328"/>
      <c r="BQ4" s="328"/>
      <c r="BR4" s="328"/>
    </row>
    <row r="5" spans="1:70" s="104" customFormat="1" ht="24" customHeight="1" x14ac:dyDescent="0.2">
      <c r="A5" s="158"/>
      <c r="B5" s="158"/>
      <c r="C5" s="158"/>
      <c r="D5" s="158"/>
      <c r="E5" s="159"/>
      <c r="F5" s="159"/>
      <c r="G5" s="159"/>
      <c r="H5" s="160"/>
      <c r="I5" s="160"/>
      <c r="J5" s="160"/>
      <c r="K5" s="160"/>
      <c r="L5" s="160"/>
      <c r="M5" s="160"/>
      <c r="N5" s="160"/>
      <c r="O5" s="160"/>
      <c r="P5" s="160"/>
      <c r="Q5" s="160"/>
      <c r="R5" s="160"/>
      <c r="S5" s="160"/>
      <c r="T5" s="161"/>
      <c r="U5" s="161"/>
      <c r="V5" s="161"/>
      <c r="W5" s="161"/>
      <c r="X5" s="161"/>
      <c r="Y5" s="161"/>
      <c r="Z5" s="160"/>
      <c r="AA5" s="162"/>
      <c r="AB5" s="162"/>
      <c r="AC5" s="162"/>
      <c r="AD5" s="162"/>
      <c r="AE5" s="162"/>
      <c r="AF5" s="162"/>
      <c r="AG5" s="163"/>
      <c r="AH5" s="163"/>
      <c r="AI5" s="163"/>
      <c r="AJ5" s="163"/>
      <c r="AK5" s="163"/>
      <c r="AL5" s="160"/>
      <c r="AM5" s="160"/>
      <c r="AN5" s="160"/>
      <c r="AO5" s="160"/>
      <c r="AP5" s="160"/>
      <c r="AQ5" s="160"/>
      <c r="AR5" s="160"/>
      <c r="AS5" s="164"/>
      <c r="AT5" s="164"/>
      <c r="AU5" s="164"/>
      <c r="AV5" s="164"/>
      <c r="AW5" s="164"/>
      <c r="AX5" s="318" t="s">
        <v>133</v>
      </c>
      <c r="AY5" s="318"/>
      <c r="AZ5" s="318"/>
      <c r="BA5" s="318"/>
      <c r="BB5" s="318"/>
      <c r="BC5" s="318"/>
      <c r="BD5" s="319" t="str">
        <f>'YARIŞMA PROGRAMI'!G10</f>
        <v>Erdem Tilki  5.22</v>
      </c>
      <c r="BE5" s="319"/>
      <c r="BF5" s="319"/>
      <c r="BG5" s="319"/>
      <c r="BH5" s="319"/>
      <c r="BI5" s="319"/>
      <c r="BJ5" s="319"/>
      <c r="BK5" s="319"/>
      <c r="BL5" s="319"/>
      <c r="BM5" s="319"/>
      <c r="BN5" s="319"/>
      <c r="BO5" s="319"/>
      <c r="BP5" s="319"/>
      <c r="BQ5" s="319"/>
      <c r="BR5" s="319"/>
    </row>
    <row r="6" spans="1:70" s="104" customFormat="1" ht="24" customHeight="1" x14ac:dyDescent="0.2">
      <c r="A6" s="158"/>
      <c r="B6" s="158"/>
      <c r="C6" s="158"/>
      <c r="D6" s="158"/>
      <c r="E6" s="159"/>
      <c r="F6" s="159"/>
      <c r="G6" s="159"/>
      <c r="H6" s="160"/>
      <c r="I6" s="160"/>
      <c r="J6" s="160"/>
      <c r="K6" s="160"/>
      <c r="L6" s="160"/>
      <c r="M6" s="160"/>
      <c r="N6" s="160"/>
      <c r="O6" s="160"/>
      <c r="P6" s="160"/>
      <c r="Q6" s="160"/>
      <c r="R6" s="160"/>
      <c r="S6" s="160"/>
      <c r="T6" s="161"/>
      <c r="U6" s="161"/>
      <c r="V6" s="161"/>
      <c r="W6" s="161"/>
      <c r="X6" s="161"/>
      <c r="Y6" s="161"/>
      <c r="Z6" s="160"/>
      <c r="AA6" s="162"/>
      <c r="AB6" s="162"/>
      <c r="AC6" s="162"/>
      <c r="AD6" s="162"/>
      <c r="AE6" s="162"/>
      <c r="AF6" s="162"/>
      <c r="AG6" s="163"/>
      <c r="AH6" s="163"/>
      <c r="AI6" s="163"/>
      <c r="AJ6" s="163"/>
      <c r="AK6" s="163"/>
      <c r="AL6" s="160"/>
      <c r="AM6" s="160"/>
      <c r="AN6" s="160"/>
      <c r="AO6" s="160"/>
      <c r="AP6" s="160"/>
      <c r="AQ6" s="160"/>
      <c r="AR6" s="160"/>
      <c r="AS6" s="164"/>
      <c r="AT6" s="164"/>
      <c r="AU6" s="164"/>
      <c r="AV6" s="164"/>
      <c r="AW6" s="164"/>
      <c r="AX6" s="318" t="s">
        <v>116</v>
      </c>
      <c r="AY6" s="318"/>
      <c r="AZ6" s="318"/>
      <c r="BA6" s="318"/>
      <c r="BB6" s="318"/>
      <c r="BC6" s="318"/>
      <c r="BD6" s="319" t="str">
        <f>'YARIŞMA PROGRAMI'!H10</f>
        <v>Ersu Şaşma  5.80</v>
      </c>
      <c r="BE6" s="319"/>
      <c r="BF6" s="319"/>
      <c r="BG6" s="319"/>
      <c r="BH6" s="319"/>
      <c r="BI6" s="319"/>
      <c r="BJ6" s="319"/>
      <c r="BK6" s="319"/>
      <c r="BL6" s="319"/>
      <c r="BM6" s="319"/>
      <c r="BN6" s="319"/>
      <c r="BO6" s="319"/>
      <c r="BP6" s="319"/>
      <c r="BQ6" s="319"/>
      <c r="BR6" s="319"/>
    </row>
    <row r="7" spans="1:70" s="104" customFormat="1" ht="24" customHeight="1" x14ac:dyDescent="0.2">
      <c r="A7" s="158"/>
      <c r="B7" s="158"/>
      <c r="C7" s="158"/>
      <c r="D7" s="158"/>
      <c r="E7" s="159"/>
      <c r="F7" s="159"/>
      <c r="G7" s="159"/>
      <c r="H7" s="160"/>
      <c r="I7" s="160"/>
      <c r="J7" s="160"/>
      <c r="K7" s="160"/>
      <c r="L7" s="160"/>
      <c r="M7" s="160"/>
      <c r="N7" s="160"/>
      <c r="O7" s="160"/>
      <c r="P7" s="160"/>
      <c r="Q7" s="160"/>
      <c r="R7" s="160"/>
      <c r="S7" s="160"/>
      <c r="T7" s="161"/>
      <c r="U7" s="161"/>
      <c r="V7" s="161"/>
      <c r="W7" s="161"/>
      <c r="X7" s="161"/>
      <c r="Y7" s="161"/>
      <c r="Z7" s="160"/>
      <c r="AA7" s="162"/>
      <c r="AB7" s="162"/>
      <c r="AC7" s="162"/>
      <c r="AD7" s="162"/>
      <c r="AE7" s="162"/>
      <c r="AF7" s="162"/>
      <c r="AG7" s="163"/>
      <c r="AH7" s="163"/>
      <c r="AI7" s="163"/>
      <c r="AJ7" s="163"/>
      <c r="AK7" s="163"/>
      <c r="AL7" s="160"/>
      <c r="AM7" s="160"/>
      <c r="AN7" s="160"/>
      <c r="AO7" s="160"/>
      <c r="AP7" s="160"/>
      <c r="AQ7" s="160"/>
      <c r="AR7" s="160"/>
      <c r="AS7" s="164"/>
      <c r="AT7" s="164"/>
      <c r="AU7" s="164"/>
      <c r="AV7" s="164"/>
      <c r="AW7" s="164"/>
      <c r="AX7" s="318" t="s">
        <v>117</v>
      </c>
      <c r="AY7" s="318"/>
      <c r="AZ7" s="318"/>
      <c r="BA7" s="318"/>
      <c r="BB7" s="318"/>
      <c r="BC7" s="318"/>
      <c r="BD7" s="319" t="str">
        <f>'YARIŞMA PROGRAMI'!I10</f>
        <v>Ersu Şaşma  5.90</v>
      </c>
      <c r="BE7" s="319"/>
      <c r="BF7" s="319"/>
      <c r="BG7" s="319"/>
      <c r="BH7" s="319"/>
      <c r="BI7" s="319"/>
      <c r="BJ7" s="319"/>
      <c r="BK7" s="319"/>
      <c r="BL7" s="319"/>
      <c r="BM7" s="319"/>
      <c r="BN7" s="319"/>
      <c r="BO7" s="319"/>
      <c r="BP7" s="319"/>
      <c r="BQ7" s="319"/>
      <c r="BR7" s="319"/>
    </row>
    <row r="8" spans="1:70" s="104" customFormat="1" ht="24" customHeight="1" x14ac:dyDescent="0.2">
      <c r="A8" s="300" t="s">
        <v>43</v>
      </c>
      <c r="B8" s="300"/>
      <c r="C8" s="300"/>
      <c r="D8" s="300"/>
      <c r="E8" s="301" t="str">
        <f>'YARIŞMA BİLGİLERİ'!F21</f>
        <v>Büyük Erkekler</v>
      </c>
      <c r="F8" s="301"/>
      <c r="G8" s="165"/>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322" t="s">
        <v>40</v>
      </c>
      <c r="AY8" s="322"/>
      <c r="AZ8" s="322"/>
      <c r="BA8" s="322"/>
      <c r="BB8" s="322"/>
      <c r="BC8" s="322"/>
      <c r="BD8" s="323">
        <f>'YARIŞMA PROGRAMI'!B10</f>
        <v>45400</v>
      </c>
      <c r="BE8" s="323"/>
      <c r="BF8" s="323"/>
      <c r="BG8" s="323"/>
      <c r="BH8" s="323"/>
      <c r="BI8" s="323"/>
      <c r="BJ8" s="324" t="s">
        <v>112</v>
      </c>
      <c r="BK8" s="324"/>
      <c r="BL8" s="324"/>
      <c r="BM8" s="325">
        <f>'YARIŞMA PROGRAMI'!C10</f>
        <v>0</v>
      </c>
      <c r="BN8" s="325"/>
      <c r="BO8" s="325"/>
      <c r="BP8" s="167"/>
      <c r="BQ8" s="167"/>
      <c r="BR8" s="167"/>
    </row>
    <row r="9" spans="1:70" s="9" customFormat="1" ht="24" customHeight="1" x14ac:dyDescent="0.2">
      <c r="A9" s="17"/>
      <c r="B9" s="17"/>
      <c r="C9" s="17"/>
      <c r="D9" s="18"/>
      <c r="E9" s="19"/>
      <c r="F9" s="20"/>
      <c r="G9" s="20"/>
      <c r="H9" s="21"/>
      <c r="I9" s="21"/>
      <c r="J9" s="21"/>
      <c r="K9" s="21"/>
      <c r="L9" s="17"/>
      <c r="M9" s="17"/>
      <c r="N9" s="17"/>
      <c r="O9" s="17"/>
      <c r="P9" s="17"/>
      <c r="Q9" s="17"/>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307">
        <f ca="1">NOW()</f>
        <v>45400.885749305555</v>
      </c>
      <c r="BQ9" s="307"/>
      <c r="BR9" s="307"/>
    </row>
    <row r="10" spans="1:70" ht="22.5" customHeight="1" x14ac:dyDescent="0.2">
      <c r="A10" s="303" t="s">
        <v>5</v>
      </c>
      <c r="B10" s="305"/>
      <c r="C10" s="303" t="s">
        <v>30</v>
      </c>
      <c r="D10" s="303" t="s">
        <v>15</v>
      </c>
      <c r="E10" s="303" t="s">
        <v>6</v>
      </c>
      <c r="F10" s="303" t="s">
        <v>97</v>
      </c>
      <c r="G10" s="303" t="s">
        <v>125</v>
      </c>
      <c r="H10" s="306" t="s">
        <v>16</v>
      </c>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13" t="s">
        <v>7</v>
      </c>
      <c r="BQ10" s="311" t="s">
        <v>64</v>
      </c>
      <c r="BR10" s="312" t="s">
        <v>8</v>
      </c>
    </row>
    <row r="11" spans="1:70" ht="66" customHeight="1" x14ac:dyDescent="0.2">
      <c r="A11" s="304"/>
      <c r="B11" s="305"/>
      <c r="C11" s="304"/>
      <c r="D11" s="304"/>
      <c r="E11" s="304"/>
      <c r="F11" s="304"/>
      <c r="G11" s="304"/>
      <c r="H11" s="321">
        <v>440</v>
      </c>
      <c r="I11" s="321"/>
      <c r="J11" s="321"/>
      <c r="K11" s="321">
        <v>460</v>
      </c>
      <c r="L11" s="321"/>
      <c r="M11" s="321"/>
      <c r="N11" s="321">
        <v>470</v>
      </c>
      <c r="O11" s="321"/>
      <c r="P11" s="321"/>
      <c r="Q11" s="321">
        <v>480</v>
      </c>
      <c r="R11" s="321"/>
      <c r="S11" s="321"/>
      <c r="T11" s="321">
        <v>490</v>
      </c>
      <c r="U11" s="321"/>
      <c r="V11" s="321"/>
      <c r="W11" s="321">
        <v>500</v>
      </c>
      <c r="X11" s="321"/>
      <c r="Y11" s="321"/>
      <c r="Z11" s="321">
        <v>510</v>
      </c>
      <c r="AA11" s="321"/>
      <c r="AB11" s="321"/>
      <c r="AC11" s="321">
        <v>520</v>
      </c>
      <c r="AD11" s="321"/>
      <c r="AE11" s="321"/>
      <c r="AF11" s="321">
        <v>530</v>
      </c>
      <c r="AG11" s="321"/>
      <c r="AH11" s="321"/>
      <c r="AI11" s="321">
        <v>540</v>
      </c>
      <c r="AJ11" s="321"/>
      <c r="AK11" s="321"/>
      <c r="AL11" s="321">
        <v>545</v>
      </c>
      <c r="AM11" s="321"/>
      <c r="AN11" s="321"/>
      <c r="AO11" s="321">
        <v>550</v>
      </c>
      <c r="AP11" s="321"/>
      <c r="AQ11" s="321"/>
      <c r="AR11" s="321">
        <v>555</v>
      </c>
      <c r="AS11" s="321"/>
      <c r="AT11" s="321"/>
      <c r="AU11" s="321">
        <v>560</v>
      </c>
      <c r="AV11" s="321"/>
      <c r="AW11" s="321"/>
      <c r="AX11" s="321">
        <v>565</v>
      </c>
      <c r="AY11" s="321"/>
      <c r="AZ11" s="321"/>
      <c r="BA11" s="321">
        <v>570</v>
      </c>
      <c r="BB11" s="321"/>
      <c r="BC11" s="321"/>
      <c r="BD11" s="321"/>
      <c r="BE11" s="321"/>
      <c r="BF11" s="321"/>
      <c r="BG11" s="321"/>
      <c r="BH11" s="321"/>
      <c r="BI11" s="321"/>
      <c r="BJ11" s="321"/>
      <c r="BK11" s="321"/>
      <c r="BL11" s="321"/>
      <c r="BM11" s="321"/>
      <c r="BN11" s="321"/>
      <c r="BO11" s="321"/>
      <c r="BP11" s="313"/>
      <c r="BQ11" s="311"/>
      <c r="BR11" s="312"/>
    </row>
    <row r="12" spans="1:70" s="10" customFormat="1" ht="69.95" customHeight="1" x14ac:dyDescent="0.2">
      <c r="A12" s="79">
        <v>1</v>
      </c>
      <c r="B12" s="80" t="s">
        <v>146</v>
      </c>
      <c r="C12" s="81" t="str">
        <f>IF(ISERROR(VLOOKUP(B12,'KAYIT LİSTESİ'!$B$4:$H$83,2,0)),"",(VLOOKUP(B12,'KAYIT LİSTESİ'!$B$4:$H$83,2,0)))</f>
        <v/>
      </c>
      <c r="D12" s="82" t="str">
        <f>IF(ISERROR(VLOOKUP(B12,'KAYIT LİSTESİ'!$B$4:$H$83,4,0)),"",(VLOOKUP(B12,'KAYIT LİSTESİ'!$B$4:$H$83,4,0)))</f>
        <v/>
      </c>
      <c r="E12" s="83" t="str">
        <f>IF(ISERROR(VLOOKUP(B12,'KAYIT LİSTESİ'!$B$4:$H$83,5,0)),"",(VLOOKUP(B12,'KAYIT LİSTESİ'!$B$4:$H$83,5,0)))</f>
        <v/>
      </c>
      <c r="F12" s="83" t="str">
        <f>IF(ISERROR(VLOOKUP(B12,'KAYIT LİSTESİ'!$B$4:$H$83,6,0)),"",(VLOOKUP(B12,'KAYIT LİSTESİ'!$B$4:$H$83,6,0)))</f>
        <v/>
      </c>
      <c r="G12" s="83"/>
      <c r="H12" s="66"/>
      <c r="I12" s="66"/>
      <c r="J12" s="66"/>
      <c r="K12" s="67"/>
      <c r="L12" s="68"/>
      <c r="M12" s="68"/>
      <c r="N12" s="66"/>
      <c r="O12" s="69"/>
      <c r="P12" s="66"/>
      <c r="Q12" s="68"/>
      <c r="R12" s="68"/>
      <c r="S12" s="68"/>
      <c r="T12" s="66"/>
      <c r="U12" s="66"/>
      <c r="V12" s="66"/>
      <c r="W12" s="68"/>
      <c r="X12" s="68"/>
      <c r="Y12" s="68"/>
      <c r="Z12" s="66"/>
      <c r="AA12" s="66"/>
      <c r="AB12" s="66"/>
      <c r="AC12" s="68"/>
      <c r="AD12" s="68"/>
      <c r="AE12" s="68"/>
      <c r="AF12" s="66"/>
      <c r="AG12" s="66"/>
      <c r="AH12" s="66"/>
      <c r="AI12" s="68"/>
      <c r="AJ12" s="68"/>
      <c r="AK12" s="68"/>
      <c r="AL12" s="66"/>
      <c r="AM12" s="66"/>
      <c r="AN12" s="66"/>
      <c r="AO12" s="68"/>
      <c r="AP12" s="68"/>
      <c r="AQ12" s="68"/>
      <c r="AR12" s="66"/>
      <c r="AS12" s="66"/>
      <c r="AT12" s="66"/>
      <c r="AU12" s="68"/>
      <c r="AV12" s="70"/>
      <c r="AW12" s="70"/>
      <c r="AX12" s="66"/>
      <c r="AY12" s="66"/>
      <c r="AZ12" s="66"/>
      <c r="BA12" s="68"/>
      <c r="BB12" s="68"/>
      <c r="BC12" s="68"/>
      <c r="BD12" s="66"/>
      <c r="BE12" s="71"/>
      <c r="BF12" s="71"/>
      <c r="BG12" s="68"/>
      <c r="BH12" s="70"/>
      <c r="BI12" s="70"/>
      <c r="BJ12" s="66"/>
      <c r="BK12" s="71"/>
      <c r="BL12" s="71"/>
      <c r="BM12" s="68"/>
      <c r="BN12" s="70"/>
      <c r="BO12" s="70"/>
      <c r="BP12" s="84"/>
      <c r="BQ12" s="85"/>
      <c r="BR12" s="105"/>
    </row>
    <row r="13" spans="1:70" s="10" customFormat="1" ht="69.95" customHeight="1" x14ac:dyDescent="0.2">
      <c r="A13" s="79">
        <v>2</v>
      </c>
      <c r="B13" s="80" t="s">
        <v>147</v>
      </c>
      <c r="C13" s="81" t="str">
        <f>IF(ISERROR(VLOOKUP(B13,'KAYIT LİSTESİ'!$B$4:$H$83,2,0)),"",(VLOOKUP(B13,'KAYIT LİSTESİ'!$B$4:$H$83,2,0)))</f>
        <v/>
      </c>
      <c r="D13" s="82" t="str">
        <f>IF(ISERROR(VLOOKUP(B13,'KAYIT LİSTESİ'!$B$4:$H$83,4,0)),"",(VLOOKUP(B13,'KAYIT LİSTESİ'!$B$4:$H$83,4,0)))</f>
        <v/>
      </c>
      <c r="E13" s="83" t="str">
        <f>IF(ISERROR(VLOOKUP(B13,'KAYIT LİSTESİ'!$B$4:$H$83,5,0)),"",(VLOOKUP(B13,'KAYIT LİSTESİ'!$B$4:$H$83,5,0)))</f>
        <v/>
      </c>
      <c r="F13" s="83" t="str">
        <f>IF(ISERROR(VLOOKUP(B13,'KAYIT LİSTESİ'!$B$4:$H$83,6,0)),"",(VLOOKUP(B13,'KAYIT LİSTESİ'!$B$4:$H$83,6,0)))</f>
        <v/>
      </c>
      <c r="G13" s="83"/>
      <c r="H13" s="66"/>
      <c r="I13" s="66"/>
      <c r="J13" s="66"/>
      <c r="K13" s="67"/>
      <c r="L13" s="68"/>
      <c r="M13" s="68"/>
      <c r="N13" s="66"/>
      <c r="O13" s="69"/>
      <c r="P13" s="66"/>
      <c r="Q13" s="68"/>
      <c r="R13" s="68"/>
      <c r="S13" s="68"/>
      <c r="T13" s="66"/>
      <c r="U13" s="66"/>
      <c r="V13" s="66"/>
      <c r="W13" s="68"/>
      <c r="X13" s="68"/>
      <c r="Y13" s="68"/>
      <c r="Z13" s="66"/>
      <c r="AA13" s="66"/>
      <c r="AB13" s="66"/>
      <c r="AC13" s="68"/>
      <c r="AD13" s="68"/>
      <c r="AE13" s="68"/>
      <c r="AF13" s="66"/>
      <c r="AG13" s="66"/>
      <c r="AH13" s="66"/>
      <c r="AI13" s="68"/>
      <c r="AJ13" s="68"/>
      <c r="AK13" s="68"/>
      <c r="AL13" s="66"/>
      <c r="AM13" s="66"/>
      <c r="AN13" s="66"/>
      <c r="AO13" s="68"/>
      <c r="AP13" s="68"/>
      <c r="AQ13" s="68"/>
      <c r="AR13" s="66"/>
      <c r="AS13" s="66"/>
      <c r="AT13" s="66"/>
      <c r="AU13" s="68"/>
      <c r="AV13" s="70"/>
      <c r="AW13" s="70"/>
      <c r="AX13" s="71"/>
      <c r="AY13" s="71"/>
      <c r="AZ13" s="71"/>
      <c r="BA13" s="70"/>
      <c r="BB13" s="70"/>
      <c r="BC13" s="70"/>
      <c r="BD13" s="71"/>
      <c r="BE13" s="71"/>
      <c r="BF13" s="71"/>
      <c r="BG13" s="70"/>
      <c r="BH13" s="70"/>
      <c r="BI13" s="70"/>
      <c r="BJ13" s="71"/>
      <c r="BK13" s="71"/>
      <c r="BL13" s="71"/>
      <c r="BM13" s="70"/>
      <c r="BN13" s="70"/>
      <c r="BO13" s="70"/>
      <c r="BP13" s="84"/>
      <c r="BQ13" s="85"/>
      <c r="BR13" s="105"/>
    </row>
    <row r="14" spans="1:70" s="10" customFormat="1" ht="69.95" customHeight="1" x14ac:dyDescent="0.2">
      <c r="A14" s="79"/>
      <c r="B14" s="80" t="s">
        <v>148</v>
      </c>
      <c r="C14" s="81" t="str">
        <f>IF(ISERROR(VLOOKUP(B14,'KAYIT LİSTESİ'!$B$4:$H$83,2,0)),"",(VLOOKUP(B14,'KAYIT LİSTESİ'!$B$4:$H$83,2,0)))</f>
        <v/>
      </c>
      <c r="D14" s="82" t="str">
        <f>IF(ISERROR(VLOOKUP(B14,'KAYIT LİSTESİ'!$B$4:$H$83,4,0)),"",(VLOOKUP(B14,'KAYIT LİSTESİ'!$B$4:$H$83,4,0)))</f>
        <v/>
      </c>
      <c r="E14" s="83" t="str">
        <f>IF(ISERROR(VLOOKUP(B14,'KAYIT LİSTESİ'!$B$4:$H$83,5,0)),"",(VLOOKUP(B14,'KAYIT LİSTESİ'!$B$4:$H$83,5,0)))</f>
        <v/>
      </c>
      <c r="F14" s="83" t="str">
        <f>IF(ISERROR(VLOOKUP(B14,'KAYIT LİSTESİ'!$B$4:$H$83,6,0)),"",(VLOOKUP(B14,'KAYIT LİSTESİ'!$B$4:$H$83,6,0)))</f>
        <v/>
      </c>
      <c r="G14" s="83"/>
      <c r="H14" s="66"/>
      <c r="I14" s="66"/>
      <c r="J14" s="66"/>
      <c r="K14" s="67"/>
      <c r="L14" s="68"/>
      <c r="M14" s="68"/>
      <c r="N14" s="66"/>
      <c r="O14" s="69"/>
      <c r="P14" s="66"/>
      <c r="Q14" s="68"/>
      <c r="R14" s="68"/>
      <c r="S14" s="68"/>
      <c r="T14" s="66"/>
      <c r="U14" s="66"/>
      <c r="V14" s="66"/>
      <c r="W14" s="68"/>
      <c r="X14" s="68"/>
      <c r="Y14" s="68"/>
      <c r="Z14" s="66"/>
      <c r="AA14" s="66"/>
      <c r="AB14" s="66"/>
      <c r="AC14" s="68"/>
      <c r="AD14" s="68"/>
      <c r="AE14" s="68"/>
      <c r="AF14" s="66"/>
      <c r="AG14" s="66"/>
      <c r="AH14" s="66"/>
      <c r="AI14" s="68"/>
      <c r="AJ14" s="68"/>
      <c r="AK14" s="68"/>
      <c r="AL14" s="66"/>
      <c r="AM14" s="66"/>
      <c r="AN14" s="66"/>
      <c r="AO14" s="68"/>
      <c r="AP14" s="68"/>
      <c r="AQ14" s="68"/>
      <c r="AR14" s="66"/>
      <c r="AS14" s="66"/>
      <c r="AT14" s="66"/>
      <c r="AU14" s="68"/>
      <c r="AV14" s="70"/>
      <c r="AW14" s="70"/>
      <c r="AX14" s="71"/>
      <c r="AY14" s="71"/>
      <c r="AZ14" s="71"/>
      <c r="BA14" s="70"/>
      <c r="BB14" s="70"/>
      <c r="BC14" s="70"/>
      <c r="BD14" s="71"/>
      <c r="BE14" s="71"/>
      <c r="BF14" s="71"/>
      <c r="BG14" s="70"/>
      <c r="BH14" s="70"/>
      <c r="BI14" s="70"/>
      <c r="BJ14" s="71"/>
      <c r="BK14" s="71"/>
      <c r="BL14" s="71"/>
      <c r="BM14" s="70"/>
      <c r="BN14" s="70"/>
      <c r="BO14" s="70"/>
      <c r="BP14" s="84"/>
      <c r="BQ14" s="85"/>
      <c r="BR14" s="105"/>
    </row>
    <row r="15" spans="1:70" s="10" customFormat="1" ht="69.95" customHeight="1" x14ac:dyDescent="0.2">
      <c r="A15" s="79"/>
      <c r="B15" s="80" t="s">
        <v>149</v>
      </c>
      <c r="C15" s="81" t="str">
        <f>IF(ISERROR(VLOOKUP(B15,'KAYIT LİSTESİ'!$B$4:$H$83,2,0)),"",(VLOOKUP(B15,'KAYIT LİSTESİ'!$B$4:$H$83,2,0)))</f>
        <v/>
      </c>
      <c r="D15" s="82" t="str">
        <f>IF(ISERROR(VLOOKUP(B15,'KAYIT LİSTESİ'!$B$4:$H$83,4,0)),"",(VLOOKUP(B15,'KAYIT LİSTESİ'!$B$4:$H$83,4,0)))</f>
        <v/>
      </c>
      <c r="E15" s="83" t="str">
        <f>IF(ISERROR(VLOOKUP(B15,'KAYIT LİSTESİ'!$B$4:$H$83,5,0)),"",(VLOOKUP(B15,'KAYIT LİSTESİ'!$B$4:$H$83,5,0)))</f>
        <v/>
      </c>
      <c r="F15" s="83" t="str">
        <f>IF(ISERROR(VLOOKUP(B15,'KAYIT LİSTESİ'!$B$4:$H$83,6,0)),"",(VLOOKUP(B15,'KAYIT LİSTESİ'!$B$4:$H$83,6,0)))</f>
        <v/>
      </c>
      <c r="G15" s="83"/>
      <c r="H15" s="66"/>
      <c r="I15" s="66"/>
      <c r="J15" s="66"/>
      <c r="K15" s="67"/>
      <c r="L15" s="68"/>
      <c r="M15" s="68"/>
      <c r="N15" s="66"/>
      <c r="O15" s="69"/>
      <c r="P15" s="66"/>
      <c r="Q15" s="68"/>
      <c r="R15" s="68"/>
      <c r="S15" s="68"/>
      <c r="T15" s="66"/>
      <c r="U15" s="66"/>
      <c r="V15" s="66"/>
      <c r="W15" s="68"/>
      <c r="X15" s="68"/>
      <c r="Y15" s="68"/>
      <c r="Z15" s="66"/>
      <c r="AA15" s="66"/>
      <c r="AB15" s="66"/>
      <c r="AC15" s="68"/>
      <c r="AD15" s="68"/>
      <c r="AE15" s="68"/>
      <c r="AF15" s="66"/>
      <c r="AG15" s="66"/>
      <c r="AH15" s="66"/>
      <c r="AI15" s="68"/>
      <c r="AJ15" s="68"/>
      <c r="AK15" s="68"/>
      <c r="AL15" s="66"/>
      <c r="AM15" s="66"/>
      <c r="AN15" s="66"/>
      <c r="AO15" s="68"/>
      <c r="AP15" s="68"/>
      <c r="AQ15" s="68"/>
      <c r="AR15" s="66"/>
      <c r="AS15" s="66"/>
      <c r="AT15" s="66"/>
      <c r="AU15" s="68"/>
      <c r="AV15" s="70"/>
      <c r="AW15" s="70"/>
      <c r="AX15" s="66"/>
      <c r="AY15" s="66"/>
      <c r="AZ15" s="66"/>
      <c r="BA15" s="68"/>
      <c r="BB15" s="68"/>
      <c r="BC15" s="68"/>
      <c r="BD15" s="66"/>
      <c r="BE15" s="71"/>
      <c r="BF15" s="71"/>
      <c r="BG15" s="68"/>
      <c r="BH15" s="70"/>
      <c r="BI15" s="70"/>
      <c r="BJ15" s="66"/>
      <c r="BK15" s="71"/>
      <c r="BL15" s="71"/>
      <c r="BM15" s="68"/>
      <c r="BN15" s="70"/>
      <c r="BO15" s="70"/>
      <c r="BP15" s="84"/>
      <c r="BQ15" s="85"/>
      <c r="BR15" s="105"/>
    </row>
    <row r="16" spans="1:70" s="10" customFormat="1" ht="69.95" customHeight="1" x14ac:dyDescent="0.2">
      <c r="A16" s="79"/>
      <c r="B16" s="80" t="s">
        <v>150</v>
      </c>
      <c r="C16" s="81" t="str">
        <f>IF(ISERROR(VLOOKUP(B16,'KAYIT LİSTESİ'!$B$4:$H$83,2,0)),"",(VLOOKUP(B16,'KAYIT LİSTESİ'!$B$4:$H$83,2,0)))</f>
        <v/>
      </c>
      <c r="D16" s="82" t="str">
        <f>IF(ISERROR(VLOOKUP(B16,'KAYIT LİSTESİ'!$B$4:$H$83,4,0)),"",(VLOOKUP(B16,'KAYIT LİSTESİ'!$B$4:$H$83,4,0)))</f>
        <v/>
      </c>
      <c r="E16" s="83" t="str">
        <f>IF(ISERROR(VLOOKUP(B16,'KAYIT LİSTESİ'!$B$4:$H$83,5,0)),"",(VLOOKUP(B16,'KAYIT LİSTESİ'!$B$4:$H$83,5,0)))</f>
        <v/>
      </c>
      <c r="F16" s="83" t="str">
        <f>IF(ISERROR(VLOOKUP(B16,'KAYIT LİSTESİ'!$B$4:$H$83,6,0)),"",(VLOOKUP(B16,'KAYIT LİSTESİ'!$B$4:$H$83,6,0)))</f>
        <v/>
      </c>
      <c r="G16" s="83"/>
      <c r="H16" s="66"/>
      <c r="I16" s="66"/>
      <c r="J16" s="66"/>
      <c r="K16" s="67"/>
      <c r="L16" s="68"/>
      <c r="M16" s="68"/>
      <c r="N16" s="66"/>
      <c r="O16" s="69"/>
      <c r="P16" s="66"/>
      <c r="Q16" s="68"/>
      <c r="R16" s="68"/>
      <c r="S16" s="68"/>
      <c r="T16" s="66"/>
      <c r="U16" s="66"/>
      <c r="V16" s="66"/>
      <c r="W16" s="68"/>
      <c r="X16" s="68"/>
      <c r="Y16" s="68"/>
      <c r="Z16" s="66"/>
      <c r="AA16" s="66"/>
      <c r="AB16" s="66"/>
      <c r="AC16" s="68"/>
      <c r="AD16" s="68"/>
      <c r="AE16" s="68"/>
      <c r="AF16" s="66"/>
      <c r="AG16" s="66"/>
      <c r="AH16" s="66"/>
      <c r="AI16" s="68"/>
      <c r="AJ16" s="68"/>
      <c r="AK16" s="68"/>
      <c r="AL16" s="66"/>
      <c r="AM16" s="66"/>
      <c r="AN16" s="66"/>
      <c r="AO16" s="68"/>
      <c r="AP16" s="68"/>
      <c r="AQ16" s="68"/>
      <c r="AR16" s="66"/>
      <c r="AS16" s="66"/>
      <c r="AT16" s="66"/>
      <c r="AU16" s="68"/>
      <c r="AV16" s="70"/>
      <c r="AW16" s="70"/>
      <c r="AX16" s="66"/>
      <c r="AY16" s="66"/>
      <c r="AZ16" s="66"/>
      <c r="BA16" s="68"/>
      <c r="BB16" s="68"/>
      <c r="BC16" s="68"/>
      <c r="BD16" s="66"/>
      <c r="BE16" s="71"/>
      <c r="BF16" s="71"/>
      <c r="BG16" s="68"/>
      <c r="BH16" s="70"/>
      <c r="BI16" s="70"/>
      <c r="BJ16" s="66"/>
      <c r="BK16" s="71"/>
      <c r="BL16" s="71"/>
      <c r="BM16" s="68"/>
      <c r="BN16" s="70"/>
      <c r="BO16" s="70"/>
      <c r="BP16" s="84"/>
      <c r="BQ16" s="85"/>
      <c r="BR16" s="105"/>
    </row>
    <row r="17" spans="1:70" s="10" customFormat="1" ht="69.95" customHeight="1" x14ac:dyDescent="0.2">
      <c r="A17" s="79"/>
      <c r="B17" s="80" t="s">
        <v>151</v>
      </c>
      <c r="C17" s="81" t="str">
        <f>IF(ISERROR(VLOOKUP(B17,'KAYIT LİSTESİ'!$B$4:$H$83,2,0)),"",(VLOOKUP(B17,'KAYIT LİSTESİ'!$B$4:$H$83,2,0)))</f>
        <v/>
      </c>
      <c r="D17" s="82" t="str">
        <f>IF(ISERROR(VLOOKUP(B17,'KAYIT LİSTESİ'!$B$4:$H$83,4,0)),"",(VLOOKUP(B17,'KAYIT LİSTESİ'!$B$4:$H$83,4,0)))</f>
        <v/>
      </c>
      <c r="E17" s="83" t="str">
        <f>IF(ISERROR(VLOOKUP(B17,'KAYIT LİSTESİ'!$B$4:$H$83,5,0)),"",(VLOOKUP(B17,'KAYIT LİSTESİ'!$B$4:$H$83,5,0)))</f>
        <v/>
      </c>
      <c r="F17" s="83" t="str">
        <f>IF(ISERROR(VLOOKUP(B17,'KAYIT LİSTESİ'!$B$4:$H$83,6,0)),"",(VLOOKUP(B17,'KAYIT LİSTESİ'!$B$4:$H$83,6,0)))</f>
        <v/>
      </c>
      <c r="G17" s="83"/>
      <c r="H17" s="66"/>
      <c r="I17" s="66"/>
      <c r="J17" s="66"/>
      <c r="K17" s="67"/>
      <c r="L17" s="68"/>
      <c r="M17" s="68"/>
      <c r="N17" s="66"/>
      <c r="O17" s="69"/>
      <c r="P17" s="66"/>
      <c r="Q17" s="68"/>
      <c r="R17" s="68"/>
      <c r="S17" s="68"/>
      <c r="T17" s="66"/>
      <c r="U17" s="66"/>
      <c r="V17" s="66"/>
      <c r="W17" s="68"/>
      <c r="X17" s="68"/>
      <c r="Y17" s="68"/>
      <c r="Z17" s="66"/>
      <c r="AA17" s="66"/>
      <c r="AB17" s="66"/>
      <c r="AC17" s="68"/>
      <c r="AD17" s="68"/>
      <c r="AE17" s="68"/>
      <c r="AF17" s="66"/>
      <c r="AG17" s="66"/>
      <c r="AH17" s="66"/>
      <c r="AI17" s="68"/>
      <c r="AJ17" s="68"/>
      <c r="AK17" s="68"/>
      <c r="AL17" s="66"/>
      <c r="AM17" s="66"/>
      <c r="AN17" s="66"/>
      <c r="AO17" s="68"/>
      <c r="AP17" s="68"/>
      <c r="AQ17" s="68"/>
      <c r="AR17" s="66"/>
      <c r="AS17" s="66"/>
      <c r="AT17" s="66"/>
      <c r="AU17" s="68"/>
      <c r="AV17" s="70"/>
      <c r="AW17" s="70"/>
      <c r="AX17" s="71"/>
      <c r="AY17" s="71"/>
      <c r="AZ17" s="71"/>
      <c r="BA17" s="70"/>
      <c r="BB17" s="70"/>
      <c r="BC17" s="70"/>
      <c r="BD17" s="71"/>
      <c r="BE17" s="71"/>
      <c r="BF17" s="71"/>
      <c r="BG17" s="70"/>
      <c r="BH17" s="70"/>
      <c r="BI17" s="70"/>
      <c r="BJ17" s="71"/>
      <c r="BK17" s="71"/>
      <c r="BL17" s="71"/>
      <c r="BM17" s="70"/>
      <c r="BN17" s="70"/>
      <c r="BO17" s="70"/>
      <c r="BP17" s="84"/>
      <c r="BQ17" s="85"/>
      <c r="BR17" s="105"/>
    </row>
    <row r="18" spans="1:70" s="10" customFormat="1" ht="69.95" customHeight="1" x14ac:dyDescent="0.2">
      <c r="A18" s="79"/>
      <c r="B18" s="80" t="s">
        <v>152</v>
      </c>
      <c r="C18" s="81" t="str">
        <f>IF(ISERROR(VLOOKUP(B18,'KAYIT LİSTESİ'!$B$4:$H$83,2,0)),"",(VLOOKUP(B18,'KAYIT LİSTESİ'!$B$4:$H$83,2,0)))</f>
        <v/>
      </c>
      <c r="D18" s="82" t="str">
        <f>IF(ISERROR(VLOOKUP(B18,'KAYIT LİSTESİ'!$B$4:$H$83,4,0)),"",(VLOOKUP(B18,'KAYIT LİSTESİ'!$B$4:$H$83,4,0)))</f>
        <v/>
      </c>
      <c r="E18" s="83" t="str">
        <f>IF(ISERROR(VLOOKUP(B18,'KAYIT LİSTESİ'!$B$4:$H$83,5,0)),"",(VLOOKUP(B18,'KAYIT LİSTESİ'!$B$4:$H$83,5,0)))</f>
        <v/>
      </c>
      <c r="F18" s="83" t="str">
        <f>IF(ISERROR(VLOOKUP(B18,'KAYIT LİSTESİ'!$B$4:$H$83,6,0)),"",(VLOOKUP(B18,'KAYIT LİSTESİ'!$B$4:$H$83,6,0)))</f>
        <v/>
      </c>
      <c r="G18" s="83"/>
      <c r="H18" s="66"/>
      <c r="I18" s="66"/>
      <c r="J18" s="66"/>
      <c r="K18" s="67"/>
      <c r="L18" s="68"/>
      <c r="M18" s="68"/>
      <c r="N18" s="66"/>
      <c r="O18" s="69"/>
      <c r="P18" s="66"/>
      <c r="Q18" s="68"/>
      <c r="R18" s="68"/>
      <c r="S18" s="68"/>
      <c r="T18" s="66"/>
      <c r="U18" s="66"/>
      <c r="V18" s="66"/>
      <c r="W18" s="68"/>
      <c r="X18" s="68"/>
      <c r="Y18" s="68"/>
      <c r="Z18" s="66"/>
      <c r="AA18" s="66"/>
      <c r="AB18" s="66"/>
      <c r="AC18" s="68"/>
      <c r="AD18" s="68"/>
      <c r="AE18" s="68"/>
      <c r="AF18" s="66"/>
      <c r="AG18" s="66"/>
      <c r="AH18" s="66"/>
      <c r="AI18" s="68"/>
      <c r="AJ18" s="68"/>
      <c r="AK18" s="68"/>
      <c r="AL18" s="66"/>
      <c r="AM18" s="66"/>
      <c r="AN18" s="66"/>
      <c r="AO18" s="68"/>
      <c r="AP18" s="68"/>
      <c r="AQ18" s="68"/>
      <c r="AR18" s="66"/>
      <c r="AS18" s="66"/>
      <c r="AT18" s="66"/>
      <c r="AU18" s="68"/>
      <c r="AV18" s="70"/>
      <c r="AW18" s="70"/>
      <c r="AX18" s="71"/>
      <c r="AY18" s="71"/>
      <c r="AZ18" s="71"/>
      <c r="BA18" s="70"/>
      <c r="BB18" s="70"/>
      <c r="BC18" s="70"/>
      <c r="BD18" s="71"/>
      <c r="BE18" s="71"/>
      <c r="BF18" s="71"/>
      <c r="BG18" s="70"/>
      <c r="BH18" s="70"/>
      <c r="BI18" s="70"/>
      <c r="BJ18" s="71"/>
      <c r="BK18" s="71"/>
      <c r="BL18" s="71"/>
      <c r="BM18" s="70"/>
      <c r="BN18" s="70"/>
      <c r="BO18" s="70"/>
      <c r="BP18" s="84"/>
      <c r="BQ18" s="85"/>
      <c r="BR18" s="105"/>
    </row>
    <row r="19" spans="1:70" s="10" customFormat="1" ht="69.95" customHeight="1" x14ac:dyDescent="0.2">
      <c r="A19" s="79"/>
      <c r="B19" s="80" t="s">
        <v>153</v>
      </c>
      <c r="C19" s="81" t="str">
        <f>IF(ISERROR(VLOOKUP(B19,'KAYIT LİSTESİ'!$B$4:$H$83,2,0)),"",(VLOOKUP(B19,'KAYIT LİSTESİ'!$B$4:$H$83,2,0)))</f>
        <v/>
      </c>
      <c r="D19" s="82" t="str">
        <f>IF(ISERROR(VLOOKUP(B19,'KAYIT LİSTESİ'!$B$4:$H$83,4,0)),"",(VLOOKUP(B19,'KAYIT LİSTESİ'!$B$4:$H$83,4,0)))</f>
        <v/>
      </c>
      <c r="E19" s="83" t="str">
        <f>IF(ISERROR(VLOOKUP(B19,'KAYIT LİSTESİ'!$B$4:$H$83,5,0)),"",(VLOOKUP(B19,'KAYIT LİSTESİ'!$B$4:$H$83,5,0)))</f>
        <v/>
      </c>
      <c r="F19" s="83" t="str">
        <f>IF(ISERROR(VLOOKUP(B19,'KAYIT LİSTESİ'!$B$4:$H$83,6,0)),"",(VLOOKUP(B19,'KAYIT LİSTESİ'!$B$4:$H$83,6,0)))</f>
        <v/>
      </c>
      <c r="G19" s="83"/>
      <c r="H19" s="66"/>
      <c r="I19" s="66"/>
      <c r="J19" s="66"/>
      <c r="K19" s="67"/>
      <c r="L19" s="68"/>
      <c r="M19" s="68"/>
      <c r="N19" s="66"/>
      <c r="O19" s="69"/>
      <c r="P19" s="66"/>
      <c r="Q19" s="68"/>
      <c r="R19" s="68"/>
      <c r="S19" s="68"/>
      <c r="T19" s="66"/>
      <c r="U19" s="66"/>
      <c r="V19" s="66"/>
      <c r="W19" s="68"/>
      <c r="X19" s="68"/>
      <c r="Y19" s="68"/>
      <c r="Z19" s="66"/>
      <c r="AA19" s="66"/>
      <c r="AB19" s="66"/>
      <c r="AC19" s="68"/>
      <c r="AD19" s="68"/>
      <c r="AE19" s="68"/>
      <c r="AF19" s="66"/>
      <c r="AG19" s="66"/>
      <c r="AH19" s="66"/>
      <c r="AI19" s="68"/>
      <c r="AJ19" s="68"/>
      <c r="AK19" s="68"/>
      <c r="AL19" s="66"/>
      <c r="AM19" s="66"/>
      <c r="AN19" s="66"/>
      <c r="AO19" s="68"/>
      <c r="AP19" s="68"/>
      <c r="AQ19" s="68"/>
      <c r="AR19" s="66"/>
      <c r="AS19" s="66"/>
      <c r="AT19" s="66"/>
      <c r="AU19" s="68"/>
      <c r="AV19" s="70"/>
      <c r="AW19" s="70"/>
      <c r="AX19" s="71"/>
      <c r="AY19" s="71"/>
      <c r="AZ19" s="71"/>
      <c r="BA19" s="70"/>
      <c r="BB19" s="70"/>
      <c r="BC19" s="70"/>
      <c r="BD19" s="71"/>
      <c r="BE19" s="71"/>
      <c r="BF19" s="71"/>
      <c r="BG19" s="70"/>
      <c r="BH19" s="70"/>
      <c r="BI19" s="70"/>
      <c r="BJ19" s="71"/>
      <c r="BK19" s="71"/>
      <c r="BL19" s="71"/>
      <c r="BM19" s="70"/>
      <c r="BN19" s="70"/>
      <c r="BO19" s="70"/>
      <c r="BP19" s="84"/>
      <c r="BQ19" s="85"/>
      <c r="BR19" s="105"/>
    </row>
    <row r="20" spans="1:70" s="10" customFormat="1" ht="69.95" customHeight="1" x14ac:dyDescent="0.2">
      <c r="A20" s="79"/>
      <c r="B20" s="80" t="s">
        <v>173</v>
      </c>
      <c r="C20" s="81" t="str">
        <f>IF(ISERROR(VLOOKUP(B20,'KAYIT LİSTESİ'!$B$4:$H$83,2,0)),"",(VLOOKUP(B20,'KAYIT LİSTESİ'!$B$4:$H$83,2,0)))</f>
        <v/>
      </c>
      <c r="D20" s="82" t="str">
        <f>IF(ISERROR(VLOOKUP(B20,'KAYIT LİSTESİ'!$B$4:$H$83,4,0)),"",(VLOOKUP(B20,'KAYIT LİSTESİ'!$B$4:$H$83,4,0)))</f>
        <v/>
      </c>
      <c r="E20" s="83" t="str">
        <f>IF(ISERROR(VLOOKUP(B20,'KAYIT LİSTESİ'!$B$4:$H$83,5,0)),"",(VLOOKUP(B20,'KAYIT LİSTESİ'!$B$4:$H$83,5,0)))</f>
        <v/>
      </c>
      <c r="F20" s="83" t="str">
        <f>IF(ISERROR(VLOOKUP(B20,'KAYIT LİSTESİ'!$B$4:$H$83,6,0)),"",(VLOOKUP(B20,'KAYIT LİSTESİ'!$B$4:$H$83,6,0)))</f>
        <v/>
      </c>
      <c r="G20" s="83"/>
      <c r="H20" s="66"/>
      <c r="I20" s="66"/>
      <c r="J20" s="66"/>
      <c r="K20" s="67"/>
      <c r="L20" s="68"/>
      <c r="M20" s="68"/>
      <c r="N20" s="66"/>
      <c r="O20" s="69"/>
      <c r="P20" s="66"/>
      <c r="Q20" s="68"/>
      <c r="R20" s="68"/>
      <c r="S20" s="68"/>
      <c r="T20" s="66"/>
      <c r="U20" s="66"/>
      <c r="V20" s="66"/>
      <c r="W20" s="68"/>
      <c r="X20" s="68"/>
      <c r="Y20" s="68"/>
      <c r="Z20" s="66"/>
      <c r="AA20" s="66"/>
      <c r="AB20" s="66"/>
      <c r="AC20" s="68"/>
      <c r="AD20" s="68"/>
      <c r="AE20" s="68"/>
      <c r="AF20" s="66"/>
      <c r="AG20" s="66"/>
      <c r="AH20" s="66"/>
      <c r="AI20" s="68"/>
      <c r="AJ20" s="68"/>
      <c r="AK20" s="68"/>
      <c r="AL20" s="66"/>
      <c r="AM20" s="66"/>
      <c r="AN20" s="66"/>
      <c r="AO20" s="68"/>
      <c r="AP20" s="68"/>
      <c r="AQ20" s="68"/>
      <c r="AR20" s="66"/>
      <c r="AS20" s="66"/>
      <c r="AT20" s="66"/>
      <c r="AU20" s="68"/>
      <c r="AV20" s="70"/>
      <c r="AW20" s="70"/>
      <c r="AX20" s="71"/>
      <c r="AY20" s="71"/>
      <c r="AZ20" s="71"/>
      <c r="BA20" s="70"/>
      <c r="BB20" s="70"/>
      <c r="BC20" s="70"/>
      <c r="BD20" s="71"/>
      <c r="BE20" s="71"/>
      <c r="BF20" s="71"/>
      <c r="BG20" s="70"/>
      <c r="BH20" s="70"/>
      <c r="BI20" s="70"/>
      <c r="BJ20" s="71"/>
      <c r="BK20" s="71"/>
      <c r="BL20" s="71"/>
      <c r="BM20" s="70"/>
      <c r="BN20" s="70"/>
      <c r="BO20" s="70"/>
      <c r="BP20" s="84"/>
      <c r="BQ20" s="85"/>
      <c r="BR20" s="105"/>
    </row>
    <row r="21" spans="1:70" s="10" customFormat="1" ht="69.95" customHeight="1" x14ac:dyDescent="0.2">
      <c r="A21" s="72"/>
      <c r="B21" s="80" t="s">
        <v>174</v>
      </c>
      <c r="C21" s="73" t="str">
        <f>IF(ISERROR(VLOOKUP(B21,'KAYIT LİSTESİ'!$B$4:$H$83,2,0)),"",(VLOOKUP(B21,'KAYIT LİSTESİ'!$B$4:$H$83,2,0)))</f>
        <v/>
      </c>
      <c r="D21" s="74" t="str">
        <f>IF(ISERROR(VLOOKUP(B21,'KAYIT LİSTESİ'!$B$4:$H$83,4,0)),"",(VLOOKUP(B21,'KAYIT LİSTESİ'!$B$4:$H$83,4,0)))</f>
        <v/>
      </c>
      <c r="E21" s="75" t="str">
        <f>IF(ISERROR(VLOOKUP(B21,'KAYIT LİSTESİ'!$B$4:$H$83,5,0)),"",(VLOOKUP(B21,'KAYIT LİSTESİ'!$B$4:$H$83,5,0)))</f>
        <v/>
      </c>
      <c r="F21" s="75" t="str">
        <f>IF(ISERROR(VLOOKUP(B21,'KAYIT LİSTESİ'!$B$4:$H$83,6,0)),"",(VLOOKUP(B21,'KAYIT LİSTESİ'!$B$4:$H$83,6,0)))</f>
        <v/>
      </c>
      <c r="G21" s="75"/>
      <c r="H21" s="66"/>
      <c r="I21" s="66"/>
      <c r="J21" s="66"/>
      <c r="K21" s="67"/>
      <c r="L21" s="68"/>
      <c r="M21" s="68"/>
      <c r="N21" s="66"/>
      <c r="O21" s="69"/>
      <c r="P21" s="66"/>
      <c r="Q21" s="68"/>
      <c r="R21" s="68"/>
      <c r="S21" s="68"/>
      <c r="T21" s="66"/>
      <c r="U21" s="66"/>
      <c r="V21" s="66"/>
      <c r="W21" s="68"/>
      <c r="X21" s="68"/>
      <c r="Y21" s="68"/>
      <c r="Z21" s="66"/>
      <c r="AA21" s="66"/>
      <c r="AB21" s="66"/>
      <c r="AC21" s="68"/>
      <c r="AD21" s="68"/>
      <c r="AE21" s="68"/>
      <c r="AF21" s="66"/>
      <c r="AG21" s="66"/>
      <c r="AH21" s="66"/>
      <c r="AI21" s="68"/>
      <c r="AJ21" s="68"/>
      <c r="AK21" s="68"/>
      <c r="AL21" s="66"/>
      <c r="AM21" s="66"/>
      <c r="AN21" s="66"/>
      <c r="AO21" s="68"/>
      <c r="AP21" s="68"/>
      <c r="AQ21" s="68"/>
      <c r="AR21" s="66"/>
      <c r="AS21" s="66"/>
      <c r="AT21" s="66"/>
      <c r="AU21" s="68"/>
      <c r="AV21" s="70"/>
      <c r="AW21" s="70"/>
      <c r="AX21" s="71"/>
      <c r="AY21" s="71"/>
      <c r="AZ21" s="71"/>
      <c r="BA21" s="70"/>
      <c r="BB21" s="70"/>
      <c r="BC21" s="70"/>
      <c r="BD21" s="71"/>
      <c r="BE21" s="71"/>
      <c r="BF21" s="71"/>
      <c r="BG21" s="70"/>
      <c r="BH21" s="70"/>
      <c r="BI21" s="70"/>
      <c r="BJ21" s="71"/>
      <c r="BK21" s="71"/>
      <c r="BL21" s="71"/>
      <c r="BM21" s="70"/>
      <c r="BN21" s="70"/>
      <c r="BO21" s="70"/>
      <c r="BP21" s="84"/>
      <c r="BQ21" s="86"/>
      <c r="BR21" s="105"/>
    </row>
    <row r="22" spans="1:70" s="10" customFormat="1" ht="69.95" customHeight="1" x14ac:dyDescent="0.2">
      <c r="A22" s="72"/>
      <c r="B22" s="80" t="s">
        <v>175</v>
      </c>
      <c r="C22" s="73" t="str">
        <f>IF(ISERROR(VLOOKUP(B22,'KAYIT LİSTESİ'!$B$4:$H$83,2,0)),"",(VLOOKUP(B22,'KAYIT LİSTESİ'!$B$4:$H$83,2,0)))</f>
        <v/>
      </c>
      <c r="D22" s="74" t="str">
        <f>IF(ISERROR(VLOOKUP(B22,'KAYIT LİSTESİ'!$B$4:$H$83,4,0)),"",(VLOOKUP(B22,'KAYIT LİSTESİ'!$B$4:$H$83,4,0)))</f>
        <v/>
      </c>
      <c r="E22" s="75" t="str">
        <f>IF(ISERROR(VLOOKUP(B22,'KAYIT LİSTESİ'!$B$4:$H$83,5,0)),"",(VLOOKUP(B22,'KAYIT LİSTESİ'!$B$4:$H$83,5,0)))</f>
        <v/>
      </c>
      <c r="F22" s="75" t="str">
        <f>IF(ISERROR(VLOOKUP(B22,'KAYIT LİSTESİ'!$B$4:$H$83,6,0)),"",(VLOOKUP(B22,'KAYIT LİSTESİ'!$B$4:$H$83,6,0)))</f>
        <v/>
      </c>
      <c r="G22" s="75"/>
      <c r="H22" s="66"/>
      <c r="I22" s="66"/>
      <c r="J22" s="66"/>
      <c r="K22" s="67"/>
      <c r="L22" s="68"/>
      <c r="M22" s="68"/>
      <c r="N22" s="66"/>
      <c r="O22" s="69"/>
      <c r="P22" s="66"/>
      <c r="Q22" s="68"/>
      <c r="R22" s="68"/>
      <c r="S22" s="68"/>
      <c r="T22" s="66"/>
      <c r="U22" s="66"/>
      <c r="V22" s="66"/>
      <c r="W22" s="68"/>
      <c r="X22" s="68"/>
      <c r="Y22" s="68"/>
      <c r="Z22" s="66"/>
      <c r="AA22" s="66"/>
      <c r="AB22" s="66"/>
      <c r="AC22" s="68"/>
      <c r="AD22" s="68"/>
      <c r="AE22" s="68"/>
      <c r="AF22" s="66"/>
      <c r="AG22" s="66"/>
      <c r="AH22" s="66"/>
      <c r="AI22" s="68"/>
      <c r="AJ22" s="68"/>
      <c r="AK22" s="68"/>
      <c r="AL22" s="66"/>
      <c r="AM22" s="66"/>
      <c r="AN22" s="66"/>
      <c r="AO22" s="68"/>
      <c r="AP22" s="68"/>
      <c r="AQ22" s="68"/>
      <c r="AR22" s="66"/>
      <c r="AS22" s="66"/>
      <c r="AT22" s="66"/>
      <c r="AU22" s="68"/>
      <c r="AV22" s="70"/>
      <c r="AW22" s="70"/>
      <c r="AX22" s="71"/>
      <c r="AY22" s="71"/>
      <c r="AZ22" s="71"/>
      <c r="BA22" s="70"/>
      <c r="BB22" s="70"/>
      <c r="BC22" s="70"/>
      <c r="BD22" s="71"/>
      <c r="BE22" s="71"/>
      <c r="BF22" s="71"/>
      <c r="BG22" s="70"/>
      <c r="BH22" s="70"/>
      <c r="BI22" s="70"/>
      <c r="BJ22" s="71"/>
      <c r="BK22" s="71"/>
      <c r="BL22" s="71"/>
      <c r="BM22" s="70"/>
      <c r="BN22" s="70"/>
      <c r="BO22" s="70"/>
      <c r="BP22" s="84"/>
      <c r="BQ22" s="86"/>
      <c r="BR22" s="105"/>
    </row>
    <row r="23" spans="1:70" s="10" customFormat="1" ht="69.95" customHeight="1" x14ac:dyDescent="0.2">
      <c r="A23" s="72"/>
      <c r="B23" s="80" t="s">
        <v>176</v>
      </c>
      <c r="C23" s="73" t="str">
        <f>IF(ISERROR(VLOOKUP(B23,'KAYIT LİSTESİ'!$B$4:$H$83,2,0)),"",(VLOOKUP(B23,'KAYIT LİSTESİ'!$B$4:$H$83,2,0)))</f>
        <v/>
      </c>
      <c r="D23" s="74" t="str">
        <f>IF(ISERROR(VLOOKUP(B23,'KAYIT LİSTESİ'!$B$4:$H$83,4,0)),"",(VLOOKUP(B23,'KAYIT LİSTESİ'!$B$4:$H$83,4,0)))</f>
        <v/>
      </c>
      <c r="E23" s="75" t="str">
        <f>IF(ISERROR(VLOOKUP(B23,'KAYIT LİSTESİ'!$B$4:$H$83,5,0)),"",(VLOOKUP(B23,'KAYIT LİSTESİ'!$B$4:$H$83,5,0)))</f>
        <v/>
      </c>
      <c r="F23" s="75" t="str">
        <f>IF(ISERROR(VLOOKUP(B23,'KAYIT LİSTESİ'!$B$4:$H$83,6,0)),"",(VLOOKUP(B23,'KAYIT LİSTESİ'!$B$4:$H$83,6,0)))</f>
        <v/>
      </c>
      <c r="G23" s="75"/>
      <c r="H23" s="66"/>
      <c r="I23" s="66"/>
      <c r="J23" s="66"/>
      <c r="K23" s="67"/>
      <c r="L23" s="68"/>
      <c r="M23" s="68"/>
      <c r="N23" s="66"/>
      <c r="O23" s="69"/>
      <c r="P23" s="66"/>
      <c r="Q23" s="68"/>
      <c r="R23" s="68"/>
      <c r="S23" s="68"/>
      <c r="T23" s="66"/>
      <c r="U23" s="66"/>
      <c r="V23" s="66"/>
      <c r="W23" s="68"/>
      <c r="X23" s="68"/>
      <c r="Y23" s="68"/>
      <c r="Z23" s="66"/>
      <c r="AA23" s="66"/>
      <c r="AB23" s="66"/>
      <c r="AC23" s="68"/>
      <c r="AD23" s="68"/>
      <c r="AE23" s="68"/>
      <c r="AF23" s="66"/>
      <c r="AG23" s="66"/>
      <c r="AH23" s="66"/>
      <c r="AI23" s="68"/>
      <c r="AJ23" s="68"/>
      <c r="AK23" s="68"/>
      <c r="AL23" s="66"/>
      <c r="AM23" s="66"/>
      <c r="AN23" s="66"/>
      <c r="AO23" s="68"/>
      <c r="AP23" s="68"/>
      <c r="AQ23" s="68"/>
      <c r="AR23" s="66"/>
      <c r="AS23" s="66"/>
      <c r="AT23" s="66"/>
      <c r="AU23" s="68"/>
      <c r="AV23" s="70"/>
      <c r="AW23" s="70"/>
      <c r="AX23" s="71"/>
      <c r="AY23" s="71"/>
      <c r="AZ23" s="71"/>
      <c r="BA23" s="70"/>
      <c r="BB23" s="70"/>
      <c r="BC23" s="70"/>
      <c r="BD23" s="71"/>
      <c r="BE23" s="71"/>
      <c r="BF23" s="71"/>
      <c r="BG23" s="70"/>
      <c r="BH23" s="70"/>
      <c r="BI23" s="70"/>
      <c r="BJ23" s="71"/>
      <c r="BK23" s="71"/>
      <c r="BL23" s="71"/>
      <c r="BM23" s="70"/>
      <c r="BN23" s="70"/>
      <c r="BO23" s="70"/>
      <c r="BP23" s="62"/>
      <c r="BQ23" s="86"/>
      <c r="BR23" s="87"/>
    </row>
    <row r="24" spans="1:70" s="10" customFormat="1" ht="69.95" customHeight="1" x14ac:dyDescent="0.2">
      <c r="A24" s="72"/>
      <c r="B24" s="80" t="s">
        <v>177</v>
      </c>
      <c r="C24" s="73" t="str">
        <f>IF(ISERROR(VLOOKUP(B24,'KAYIT LİSTESİ'!$B$4:$H$83,2,0)),"",(VLOOKUP(B24,'KAYIT LİSTESİ'!$B$4:$H$83,2,0)))</f>
        <v/>
      </c>
      <c r="D24" s="74" t="str">
        <f>IF(ISERROR(VLOOKUP(B24,'KAYIT LİSTESİ'!$B$4:$H$83,4,0)),"",(VLOOKUP(B24,'KAYIT LİSTESİ'!$B$4:$H$83,4,0)))</f>
        <v/>
      </c>
      <c r="E24" s="75" t="str">
        <f>IF(ISERROR(VLOOKUP(B24,'KAYIT LİSTESİ'!$B$4:$H$83,5,0)),"",(VLOOKUP(B24,'KAYIT LİSTESİ'!$B$4:$H$83,5,0)))</f>
        <v/>
      </c>
      <c r="F24" s="75" t="str">
        <f>IF(ISERROR(VLOOKUP(B24,'KAYIT LİSTESİ'!$B$4:$H$83,6,0)),"",(VLOOKUP(B24,'KAYIT LİSTESİ'!$B$4:$H$83,6,0)))</f>
        <v/>
      </c>
      <c r="G24" s="75"/>
      <c r="H24" s="66"/>
      <c r="I24" s="66"/>
      <c r="J24" s="66"/>
      <c r="K24" s="67"/>
      <c r="L24" s="68"/>
      <c r="M24" s="68"/>
      <c r="N24" s="66"/>
      <c r="O24" s="69"/>
      <c r="P24" s="66"/>
      <c r="Q24" s="68"/>
      <c r="R24" s="68"/>
      <c r="S24" s="68"/>
      <c r="T24" s="66"/>
      <c r="U24" s="66"/>
      <c r="V24" s="66"/>
      <c r="W24" s="68"/>
      <c r="X24" s="68"/>
      <c r="Y24" s="68"/>
      <c r="Z24" s="66"/>
      <c r="AA24" s="66"/>
      <c r="AB24" s="66"/>
      <c r="AC24" s="68"/>
      <c r="AD24" s="68"/>
      <c r="AE24" s="68"/>
      <c r="AF24" s="66"/>
      <c r="AG24" s="66"/>
      <c r="AH24" s="66"/>
      <c r="AI24" s="68"/>
      <c r="AJ24" s="68"/>
      <c r="AK24" s="68"/>
      <c r="AL24" s="66"/>
      <c r="AM24" s="66"/>
      <c r="AN24" s="66"/>
      <c r="AO24" s="68"/>
      <c r="AP24" s="68"/>
      <c r="AQ24" s="68"/>
      <c r="AR24" s="66"/>
      <c r="AS24" s="66"/>
      <c r="AT24" s="66"/>
      <c r="AU24" s="68"/>
      <c r="AV24" s="70"/>
      <c r="AW24" s="70"/>
      <c r="AX24" s="71"/>
      <c r="AY24" s="71"/>
      <c r="AZ24" s="71"/>
      <c r="BA24" s="70"/>
      <c r="BB24" s="70"/>
      <c r="BC24" s="70"/>
      <c r="BD24" s="71"/>
      <c r="BE24" s="71"/>
      <c r="BF24" s="71"/>
      <c r="BG24" s="70"/>
      <c r="BH24" s="70"/>
      <c r="BI24" s="70"/>
      <c r="BJ24" s="71"/>
      <c r="BK24" s="71"/>
      <c r="BL24" s="71"/>
      <c r="BM24" s="70"/>
      <c r="BN24" s="70"/>
      <c r="BO24" s="70"/>
      <c r="BP24" s="62"/>
      <c r="BQ24" s="86"/>
      <c r="BR24" s="87"/>
    </row>
    <row r="25" spans="1:70" s="10" customFormat="1" ht="69.95" customHeight="1" x14ac:dyDescent="0.2">
      <c r="A25" s="72"/>
      <c r="B25" s="80" t="s">
        <v>178</v>
      </c>
      <c r="C25" s="73" t="str">
        <f>IF(ISERROR(VLOOKUP(B25,'KAYIT LİSTESİ'!$B$4:$H$83,2,0)),"",(VLOOKUP(B25,'KAYIT LİSTESİ'!$B$4:$H$83,2,0)))</f>
        <v/>
      </c>
      <c r="D25" s="74" t="str">
        <f>IF(ISERROR(VLOOKUP(B25,'KAYIT LİSTESİ'!$B$4:$H$83,4,0)),"",(VLOOKUP(B25,'KAYIT LİSTESİ'!$B$4:$H$83,4,0)))</f>
        <v/>
      </c>
      <c r="E25" s="75" t="str">
        <f>IF(ISERROR(VLOOKUP(B25,'KAYIT LİSTESİ'!$B$4:$H$83,5,0)),"",(VLOOKUP(B25,'KAYIT LİSTESİ'!$B$4:$H$83,5,0)))</f>
        <v/>
      </c>
      <c r="F25" s="75" t="str">
        <f>IF(ISERROR(VLOOKUP(B25,'KAYIT LİSTESİ'!$B$4:$H$83,6,0)),"",(VLOOKUP(B25,'KAYIT LİSTESİ'!$B$4:$H$83,6,0)))</f>
        <v/>
      </c>
      <c r="G25" s="75"/>
      <c r="H25" s="66"/>
      <c r="I25" s="66"/>
      <c r="J25" s="66"/>
      <c r="K25" s="67"/>
      <c r="L25" s="68"/>
      <c r="M25" s="68"/>
      <c r="N25" s="66"/>
      <c r="O25" s="69"/>
      <c r="P25" s="66"/>
      <c r="Q25" s="68"/>
      <c r="R25" s="68"/>
      <c r="S25" s="68"/>
      <c r="T25" s="66"/>
      <c r="U25" s="66"/>
      <c r="V25" s="66"/>
      <c r="W25" s="68"/>
      <c r="X25" s="68"/>
      <c r="Y25" s="68"/>
      <c r="Z25" s="66"/>
      <c r="AA25" s="66"/>
      <c r="AB25" s="66"/>
      <c r="AC25" s="68"/>
      <c r="AD25" s="68"/>
      <c r="AE25" s="68"/>
      <c r="AF25" s="66"/>
      <c r="AG25" s="66"/>
      <c r="AH25" s="66"/>
      <c r="AI25" s="68"/>
      <c r="AJ25" s="68"/>
      <c r="AK25" s="68"/>
      <c r="AL25" s="66"/>
      <c r="AM25" s="66"/>
      <c r="AN25" s="66"/>
      <c r="AO25" s="68"/>
      <c r="AP25" s="68"/>
      <c r="AQ25" s="68"/>
      <c r="AR25" s="66"/>
      <c r="AS25" s="66"/>
      <c r="AT25" s="66"/>
      <c r="AU25" s="68"/>
      <c r="AV25" s="70"/>
      <c r="AW25" s="70"/>
      <c r="AX25" s="71"/>
      <c r="AY25" s="71"/>
      <c r="AZ25" s="71"/>
      <c r="BA25" s="70"/>
      <c r="BB25" s="70"/>
      <c r="BC25" s="70"/>
      <c r="BD25" s="71"/>
      <c r="BE25" s="71"/>
      <c r="BF25" s="71"/>
      <c r="BG25" s="70"/>
      <c r="BH25" s="70"/>
      <c r="BI25" s="70"/>
      <c r="BJ25" s="71"/>
      <c r="BK25" s="71"/>
      <c r="BL25" s="71"/>
      <c r="BM25" s="70"/>
      <c r="BN25" s="70"/>
      <c r="BO25" s="70"/>
      <c r="BP25" s="62"/>
      <c r="BQ25" s="86"/>
      <c r="BR25" s="87"/>
    </row>
    <row r="26" spans="1:70" s="10" customFormat="1" ht="69.95" customHeight="1" x14ac:dyDescent="0.2">
      <c r="A26" s="72"/>
      <c r="B26" s="80" t="s">
        <v>179</v>
      </c>
      <c r="C26" s="73" t="str">
        <f>IF(ISERROR(VLOOKUP(B26,'KAYIT LİSTESİ'!$B$4:$H$83,2,0)),"",(VLOOKUP(B26,'KAYIT LİSTESİ'!$B$4:$H$83,2,0)))</f>
        <v/>
      </c>
      <c r="D26" s="74" t="str">
        <f>IF(ISERROR(VLOOKUP(B26,'KAYIT LİSTESİ'!$B$4:$H$83,4,0)),"",(VLOOKUP(B26,'KAYIT LİSTESİ'!$B$4:$H$83,4,0)))</f>
        <v/>
      </c>
      <c r="E26" s="75" t="str">
        <f>IF(ISERROR(VLOOKUP(B26,'KAYIT LİSTESİ'!$B$4:$H$83,5,0)),"",(VLOOKUP(B26,'KAYIT LİSTESİ'!$B$4:$H$83,5,0)))</f>
        <v/>
      </c>
      <c r="F26" s="75" t="str">
        <f>IF(ISERROR(VLOOKUP(B26,'KAYIT LİSTESİ'!$B$4:$H$83,6,0)),"",(VLOOKUP(B26,'KAYIT LİSTESİ'!$B$4:$H$83,6,0)))</f>
        <v/>
      </c>
      <c r="G26" s="75"/>
      <c r="H26" s="66"/>
      <c r="I26" s="66"/>
      <c r="J26" s="66"/>
      <c r="K26" s="67"/>
      <c r="L26" s="68"/>
      <c r="M26" s="68"/>
      <c r="N26" s="66"/>
      <c r="O26" s="69"/>
      <c r="P26" s="66"/>
      <c r="Q26" s="68"/>
      <c r="R26" s="68"/>
      <c r="S26" s="68"/>
      <c r="T26" s="66"/>
      <c r="U26" s="66"/>
      <c r="V26" s="66"/>
      <c r="W26" s="68"/>
      <c r="X26" s="68"/>
      <c r="Y26" s="68"/>
      <c r="Z26" s="66"/>
      <c r="AA26" s="66"/>
      <c r="AB26" s="66"/>
      <c r="AC26" s="68"/>
      <c r="AD26" s="68"/>
      <c r="AE26" s="68"/>
      <c r="AF26" s="66"/>
      <c r="AG26" s="66"/>
      <c r="AH26" s="66"/>
      <c r="AI26" s="68"/>
      <c r="AJ26" s="68"/>
      <c r="AK26" s="68"/>
      <c r="AL26" s="66"/>
      <c r="AM26" s="66"/>
      <c r="AN26" s="66"/>
      <c r="AO26" s="68"/>
      <c r="AP26" s="68"/>
      <c r="AQ26" s="68"/>
      <c r="AR26" s="66"/>
      <c r="AS26" s="66"/>
      <c r="AT26" s="66"/>
      <c r="AU26" s="68"/>
      <c r="AV26" s="70"/>
      <c r="AW26" s="70"/>
      <c r="AX26" s="71"/>
      <c r="AY26" s="71"/>
      <c r="AZ26" s="71"/>
      <c r="BA26" s="70"/>
      <c r="BB26" s="70"/>
      <c r="BC26" s="70"/>
      <c r="BD26" s="71"/>
      <c r="BE26" s="71"/>
      <c r="BF26" s="71"/>
      <c r="BG26" s="70"/>
      <c r="BH26" s="70"/>
      <c r="BI26" s="70"/>
      <c r="BJ26" s="71"/>
      <c r="BK26" s="71"/>
      <c r="BL26" s="71"/>
      <c r="BM26" s="70"/>
      <c r="BN26" s="70"/>
      <c r="BO26" s="70"/>
      <c r="BP26" s="62"/>
      <c r="BQ26" s="86"/>
      <c r="BR26" s="87"/>
    </row>
    <row r="27" spans="1:70" s="10" customFormat="1" ht="69.95" customHeight="1" x14ac:dyDescent="0.2">
      <c r="A27" s="72"/>
      <c r="B27" s="80" t="s">
        <v>180</v>
      </c>
      <c r="C27" s="73" t="str">
        <f>IF(ISERROR(VLOOKUP(B27,'KAYIT LİSTESİ'!$B$4:$H$83,2,0)),"",(VLOOKUP(B27,'KAYIT LİSTESİ'!$B$4:$H$83,2,0)))</f>
        <v/>
      </c>
      <c r="D27" s="74" t="str">
        <f>IF(ISERROR(VLOOKUP(B27,'KAYIT LİSTESİ'!$B$4:$H$83,4,0)),"",(VLOOKUP(B27,'KAYIT LİSTESİ'!$B$4:$H$83,4,0)))</f>
        <v/>
      </c>
      <c r="E27" s="75" t="str">
        <f>IF(ISERROR(VLOOKUP(B27,'KAYIT LİSTESİ'!$B$4:$H$83,5,0)),"",(VLOOKUP(B27,'KAYIT LİSTESİ'!$B$4:$H$83,5,0)))</f>
        <v/>
      </c>
      <c r="F27" s="75" t="str">
        <f>IF(ISERROR(VLOOKUP(B27,'KAYIT LİSTESİ'!$B$4:$H$83,6,0)),"",(VLOOKUP(B27,'KAYIT LİSTESİ'!$B$4:$H$83,6,0)))</f>
        <v/>
      </c>
      <c r="G27" s="75"/>
      <c r="H27" s="66"/>
      <c r="I27" s="66"/>
      <c r="J27" s="66"/>
      <c r="K27" s="67"/>
      <c r="L27" s="68"/>
      <c r="M27" s="68"/>
      <c r="N27" s="66"/>
      <c r="O27" s="69"/>
      <c r="P27" s="66"/>
      <c r="Q27" s="68"/>
      <c r="R27" s="68"/>
      <c r="S27" s="68"/>
      <c r="T27" s="66"/>
      <c r="U27" s="66"/>
      <c r="V27" s="66"/>
      <c r="W27" s="68"/>
      <c r="X27" s="68"/>
      <c r="Y27" s="68"/>
      <c r="Z27" s="66"/>
      <c r="AA27" s="66"/>
      <c r="AB27" s="66"/>
      <c r="AC27" s="68"/>
      <c r="AD27" s="68"/>
      <c r="AE27" s="68"/>
      <c r="AF27" s="66"/>
      <c r="AG27" s="66"/>
      <c r="AH27" s="66"/>
      <c r="AI27" s="68"/>
      <c r="AJ27" s="68"/>
      <c r="AK27" s="68"/>
      <c r="AL27" s="66"/>
      <c r="AM27" s="66"/>
      <c r="AN27" s="66"/>
      <c r="AO27" s="68"/>
      <c r="AP27" s="68"/>
      <c r="AQ27" s="68"/>
      <c r="AR27" s="66"/>
      <c r="AS27" s="66"/>
      <c r="AT27" s="66"/>
      <c r="AU27" s="68"/>
      <c r="AV27" s="70"/>
      <c r="AW27" s="70"/>
      <c r="AX27" s="71"/>
      <c r="AY27" s="71"/>
      <c r="AZ27" s="71"/>
      <c r="BA27" s="70"/>
      <c r="BB27" s="70"/>
      <c r="BC27" s="70"/>
      <c r="BD27" s="71"/>
      <c r="BE27" s="71"/>
      <c r="BF27" s="71"/>
      <c r="BG27" s="70"/>
      <c r="BH27" s="70"/>
      <c r="BI27" s="70"/>
      <c r="BJ27" s="71"/>
      <c r="BK27" s="71"/>
      <c r="BL27" s="71"/>
      <c r="BM27" s="70"/>
      <c r="BN27" s="70"/>
      <c r="BO27" s="70"/>
      <c r="BP27" s="62"/>
      <c r="BQ27" s="86"/>
      <c r="BR27" s="87"/>
    </row>
    <row r="28" spans="1:70" s="10" customFormat="1" ht="69.95" customHeight="1" x14ac:dyDescent="0.2">
      <c r="A28" s="72"/>
      <c r="B28" s="80" t="s">
        <v>181</v>
      </c>
      <c r="C28" s="73" t="str">
        <f>IF(ISERROR(VLOOKUP(B28,'KAYIT LİSTESİ'!$B$4:$H$83,2,0)),"",(VLOOKUP(B28,'KAYIT LİSTESİ'!$B$4:$H$83,2,0)))</f>
        <v/>
      </c>
      <c r="D28" s="74" t="str">
        <f>IF(ISERROR(VLOOKUP(B28,'KAYIT LİSTESİ'!$B$4:$H$83,4,0)),"",(VLOOKUP(B28,'KAYIT LİSTESİ'!$B$4:$H$83,4,0)))</f>
        <v/>
      </c>
      <c r="E28" s="75" t="str">
        <f>IF(ISERROR(VLOOKUP(B28,'KAYIT LİSTESİ'!$B$4:$H$83,5,0)),"",(VLOOKUP(B28,'KAYIT LİSTESİ'!$B$4:$H$83,5,0)))</f>
        <v/>
      </c>
      <c r="F28" s="75" t="str">
        <f>IF(ISERROR(VLOOKUP(B28,'KAYIT LİSTESİ'!$B$4:$H$83,6,0)),"",(VLOOKUP(B28,'KAYIT LİSTESİ'!$B$4:$H$83,6,0)))</f>
        <v/>
      </c>
      <c r="G28" s="75"/>
      <c r="H28" s="66"/>
      <c r="I28" s="66"/>
      <c r="J28" s="66"/>
      <c r="K28" s="67"/>
      <c r="L28" s="68"/>
      <c r="M28" s="68"/>
      <c r="N28" s="66"/>
      <c r="O28" s="69"/>
      <c r="P28" s="66"/>
      <c r="Q28" s="68"/>
      <c r="R28" s="68"/>
      <c r="S28" s="68"/>
      <c r="T28" s="66"/>
      <c r="U28" s="66"/>
      <c r="V28" s="66"/>
      <c r="W28" s="68"/>
      <c r="X28" s="68"/>
      <c r="Y28" s="68"/>
      <c r="Z28" s="66"/>
      <c r="AA28" s="66"/>
      <c r="AB28" s="66"/>
      <c r="AC28" s="68"/>
      <c r="AD28" s="68"/>
      <c r="AE28" s="68"/>
      <c r="AF28" s="66"/>
      <c r="AG28" s="66"/>
      <c r="AH28" s="66"/>
      <c r="AI28" s="68"/>
      <c r="AJ28" s="68"/>
      <c r="AK28" s="68"/>
      <c r="AL28" s="66"/>
      <c r="AM28" s="66"/>
      <c r="AN28" s="66"/>
      <c r="AO28" s="68"/>
      <c r="AP28" s="68"/>
      <c r="AQ28" s="68"/>
      <c r="AR28" s="66"/>
      <c r="AS28" s="66"/>
      <c r="AT28" s="66"/>
      <c r="AU28" s="68"/>
      <c r="AV28" s="70"/>
      <c r="AW28" s="70"/>
      <c r="AX28" s="71"/>
      <c r="AY28" s="71"/>
      <c r="AZ28" s="71"/>
      <c r="BA28" s="70"/>
      <c r="BB28" s="70"/>
      <c r="BC28" s="70"/>
      <c r="BD28" s="71"/>
      <c r="BE28" s="71"/>
      <c r="BF28" s="71"/>
      <c r="BG28" s="70"/>
      <c r="BH28" s="70"/>
      <c r="BI28" s="70"/>
      <c r="BJ28" s="71"/>
      <c r="BK28" s="71"/>
      <c r="BL28" s="71"/>
      <c r="BM28" s="70"/>
      <c r="BN28" s="70"/>
      <c r="BO28" s="70"/>
      <c r="BP28" s="62"/>
      <c r="BQ28" s="86"/>
      <c r="BR28" s="87"/>
    </row>
    <row r="29" spans="1:70" s="10" customFormat="1" ht="69.95" customHeight="1" x14ac:dyDescent="0.2">
      <c r="A29" s="72"/>
      <c r="B29" s="80" t="s">
        <v>182</v>
      </c>
      <c r="C29" s="73" t="str">
        <f>IF(ISERROR(VLOOKUP(B29,'KAYIT LİSTESİ'!$B$4:$H$83,2,0)),"",(VLOOKUP(B29,'KAYIT LİSTESİ'!$B$4:$H$83,2,0)))</f>
        <v/>
      </c>
      <c r="D29" s="74" t="str">
        <f>IF(ISERROR(VLOOKUP(B29,'KAYIT LİSTESİ'!$B$4:$H$83,4,0)),"",(VLOOKUP(B29,'KAYIT LİSTESİ'!$B$4:$H$83,4,0)))</f>
        <v/>
      </c>
      <c r="E29" s="75" t="str">
        <f>IF(ISERROR(VLOOKUP(B29,'KAYIT LİSTESİ'!$B$4:$H$83,5,0)),"",(VLOOKUP(B29,'KAYIT LİSTESİ'!$B$4:$H$83,5,0)))</f>
        <v/>
      </c>
      <c r="F29" s="75" t="str">
        <f>IF(ISERROR(VLOOKUP(B29,'KAYIT LİSTESİ'!$B$4:$H$83,6,0)),"",(VLOOKUP(B29,'KAYIT LİSTESİ'!$B$4:$H$83,6,0)))</f>
        <v/>
      </c>
      <c r="G29" s="75"/>
      <c r="H29" s="66"/>
      <c r="I29" s="66"/>
      <c r="J29" s="66"/>
      <c r="K29" s="67"/>
      <c r="L29" s="68"/>
      <c r="M29" s="68"/>
      <c r="N29" s="66"/>
      <c r="O29" s="69"/>
      <c r="P29" s="66"/>
      <c r="Q29" s="68"/>
      <c r="R29" s="68"/>
      <c r="S29" s="68"/>
      <c r="T29" s="66"/>
      <c r="U29" s="66"/>
      <c r="V29" s="66"/>
      <c r="W29" s="68"/>
      <c r="X29" s="68"/>
      <c r="Y29" s="68"/>
      <c r="Z29" s="66"/>
      <c r="AA29" s="66"/>
      <c r="AB29" s="66"/>
      <c r="AC29" s="68"/>
      <c r="AD29" s="68"/>
      <c r="AE29" s="68"/>
      <c r="AF29" s="66"/>
      <c r="AG29" s="66"/>
      <c r="AH29" s="66"/>
      <c r="AI29" s="68"/>
      <c r="AJ29" s="68"/>
      <c r="AK29" s="68"/>
      <c r="AL29" s="66"/>
      <c r="AM29" s="66"/>
      <c r="AN29" s="66"/>
      <c r="AO29" s="68"/>
      <c r="AP29" s="68"/>
      <c r="AQ29" s="68"/>
      <c r="AR29" s="66"/>
      <c r="AS29" s="66"/>
      <c r="AT29" s="66"/>
      <c r="AU29" s="68"/>
      <c r="AV29" s="70"/>
      <c r="AW29" s="70"/>
      <c r="AX29" s="71"/>
      <c r="AY29" s="71"/>
      <c r="AZ29" s="71"/>
      <c r="BA29" s="70"/>
      <c r="BB29" s="70"/>
      <c r="BC29" s="70"/>
      <c r="BD29" s="71"/>
      <c r="BE29" s="71"/>
      <c r="BF29" s="71"/>
      <c r="BG29" s="70"/>
      <c r="BH29" s="70"/>
      <c r="BI29" s="70"/>
      <c r="BJ29" s="71"/>
      <c r="BK29" s="71"/>
      <c r="BL29" s="71"/>
      <c r="BM29" s="70"/>
      <c r="BN29" s="70"/>
      <c r="BO29" s="70"/>
      <c r="BP29" s="62"/>
      <c r="BQ29" s="86"/>
      <c r="BR29" s="87"/>
    </row>
    <row r="30" spans="1:70" s="10" customFormat="1" ht="69.95" customHeight="1" x14ac:dyDescent="0.2">
      <c r="A30" s="72"/>
      <c r="B30" s="80" t="s">
        <v>183</v>
      </c>
      <c r="C30" s="73" t="str">
        <f>IF(ISERROR(VLOOKUP(B30,'KAYIT LİSTESİ'!$B$4:$H$83,2,0)),"",(VLOOKUP(B30,'KAYIT LİSTESİ'!$B$4:$H$83,2,0)))</f>
        <v/>
      </c>
      <c r="D30" s="74" t="str">
        <f>IF(ISERROR(VLOOKUP(B30,'KAYIT LİSTESİ'!$B$4:$H$83,4,0)),"",(VLOOKUP(B30,'KAYIT LİSTESİ'!$B$4:$H$83,4,0)))</f>
        <v/>
      </c>
      <c r="E30" s="75" t="str">
        <f>IF(ISERROR(VLOOKUP(B30,'KAYIT LİSTESİ'!$B$4:$H$83,5,0)),"",(VLOOKUP(B30,'KAYIT LİSTESİ'!$B$4:$H$83,5,0)))</f>
        <v/>
      </c>
      <c r="F30" s="75" t="str">
        <f>IF(ISERROR(VLOOKUP(B30,'KAYIT LİSTESİ'!$B$4:$H$83,6,0)),"",(VLOOKUP(B30,'KAYIT LİSTESİ'!$B$4:$H$83,6,0)))</f>
        <v/>
      </c>
      <c r="G30" s="75"/>
      <c r="H30" s="66"/>
      <c r="I30" s="66"/>
      <c r="J30" s="66"/>
      <c r="K30" s="67"/>
      <c r="L30" s="68"/>
      <c r="M30" s="68"/>
      <c r="N30" s="66"/>
      <c r="O30" s="69"/>
      <c r="P30" s="66"/>
      <c r="Q30" s="68"/>
      <c r="R30" s="68"/>
      <c r="S30" s="68"/>
      <c r="T30" s="66"/>
      <c r="U30" s="66"/>
      <c r="V30" s="66"/>
      <c r="W30" s="68"/>
      <c r="X30" s="68"/>
      <c r="Y30" s="68"/>
      <c r="Z30" s="66"/>
      <c r="AA30" s="66"/>
      <c r="AB30" s="66"/>
      <c r="AC30" s="68"/>
      <c r="AD30" s="68"/>
      <c r="AE30" s="68"/>
      <c r="AF30" s="66"/>
      <c r="AG30" s="66"/>
      <c r="AH30" s="66"/>
      <c r="AI30" s="68"/>
      <c r="AJ30" s="68"/>
      <c r="AK30" s="68"/>
      <c r="AL30" s="66"/>
      <c r="AM30" s="66"/>
      <c r="AN30" s="66"/>
      <c r="AO30" s="68"/>
      <c r="AP30" s="68"/>
      <c r="AQ30" s="68"/>
      <c r="AR30" s="66"/>
      <c r="AS30" s="66"/>
      <c r="AT30" s="66"/>
      <c r="AU30" s="68"/>
      <c r="AV30" s="70"/>
      <c r="AW30" s="70"/>
      <c r="AX30" s="71"/>
      <c r="AY30" s="71"/>
      <c r="AZ30" s="71"/>
      <c r="BA30" s="70"/>
      <c r="BB30" s="70"/>
      <c r="BC30" s="70"/>
      <c r="BD30" s="71"/>
      <c r="BE30" s="71"/>
      <c r="BF30" s="71"/>
      <c r="BG30" s="70"/>
      <c r="BH30" s="70"/>
      <c r="BI30" s="70"/>
      <c r="BJ30" s="71"/>
      <c r="BK30" s="71"/>
      <c r="BL30" s="71"/>
      <c r="BM30" s="70"/>
      <c r="BN30" s="70"/>
      <c r="BO30" s="70"/>
      <c r="BP30" s="62"/>
      <c r="BQ30" s="86"/>
      <c r="BR30" s="87"/>
    </row>
    <row r="31" spans="1:70" s="10" customFormat="1" ht="69.95" customHeight="1" x14ac:dyDescent="0.2">
      <c r="A31" s="72"/>
      <c r="B31" s="80" t="s">
        <v>184</v>
      </c>
      <c r="C31" s="73" t="str">
        <f>IF(ISERROR(VLOOKUP(B31,'KAYIT LİSTESİ'!$B$4:$H$83,2,0)),"",(VLOOKUP(B31,'KAYIT LİSTESİ'!$B$4:$H$83,2,0)))</f>
        <v/>
      </c>
      <c r="D31" s="74" t="str">
        <f>IF(ISERROR(VLOOKUP(B31,'KAYIT LİSTESİ'!$B$4:$H$83,4,0)),"",(VLOOKUP(B31,'KAYIT LİSTESİ'!$B$4:$H$83,4,0)))</f>
        <v/>
      </c>
      <c r="E31" s="75" t="str">
        <f>IF(ISERROR(VLOOKUP(B31,'KAYIT LİSTESİ'!$B$4:$H$83,5,0)),"",(VLOOKUP(B31,'KAYIT LİSTESİ'!$B$4:$H$83,5,0)))</f>
        <v/>
      </c>
      <c r="F31" s="75" t="str">
        <f>IF(ISERROR(VLOOKUP(B31,'KAYIT LİSTESİ'!$B$4:$H$83,6,0)),"",(VLOOKUP(B31,'KAYIT LİSTESİ'!$B$4:$H$83,6,0)))</f>
        <v/>
      </c>
      <c r="G31" s="75"/>
      <c r="H31" s="66"/>
      <c r="I31" s="66"/>
      <c r="J31" s="66"/>
      <c r="K31" s="67"/>
      <c r="L31" s="68"/>
      <c r="M31" s="68"/>
      <c r="N31" s="66"/>
      <c r="O31" s="69"/>
      <c r="P31" s="66"/>
      <c r="Q31" s="68"/>
      <c r="R31" s="68"/>
      <c r="S31" s="68"/>
      <c r="T31" s="66"/>
      <c r="U31" s="66"/>
      <c r="V31" s="66"/>
      <c r="W31" s="68"/>
      <c r="X31" s="68"/>
      <c r="Y31" s="68"/>
      <c r="Z31" s="66"/>
      <c r="AA31" s="66"/>
      <c r="AB31" s="66"/>
      <c r="AC31" s="68"/>
      <c r="AD31" s="68"/>
      <c r="AE31" s="68"/>
      <c r="AF31" s="66"/>
      <c r="AG31" s="66"/>
      <c r="AH31" s="66"/>
      <c r="AI31" s="68"/>
      <c r="AJ31" s="68"/>
      <c r="AK31" s="68"/>
      <c r="AL31" s="66"/>
      <c r="AM31" s="66"/>
      <c r="AN31" s="66"/>
      <c r="AO31" s="68"/>
      <c r="AP31" s="68"/>
      <c r="AQ31" s="68"/>
      <c r="AR31" s="66"/>
      <c r="AS31" s="66"/>
      <c r="AT31" s="66"/>
      <c r="AU31" s="68"/>
      <c r="AV31" s="70"/>
      <c r="AW31" s="70"/>
      <c r="AX31" s="71"/>
      <c r="AY31" s="71"/>
      <c r="AZ31" s="71"/>
      <c r="BA31" s="70"/>
      <c r="BB31" s="70"/>
      <c r="BC31" s="70"/>
      <c r="BD31" s="71"/>
      <c r="BE31" s="71"/>
      <c r="BF31" s="71"/>
      <c r="BG31" s="70"/>
      <c r="BH31" s="70"/>
      <c r="BI31" s="70"/>
      <c r="BJ31" s="71"/>
      <c r="BK31" s="71"/>
      <c r="BL31" s="71"/>
      <c r="BM31" s="70"/>
      <c r="BN31" s="70"/>
      <c r="BO31" s="70"/>
      <c r="BP31" s="62"/>
      <c r="BQ31" s="65"/>
      <c r="BR31" s="87"/>
    </row>
    <row r="32" spans="1:70" ht="9" customHeight="1" x14ac:dyDescent="0.2">
      <c r="A32" s="13"/>
      <c r="B32" s="13"/>
      <c r="C32" s="13"/>
      <c r="D32" s="13"/>
      <c r="E32" s="13"/>
      <c r="F32" s="13"/>
      <c r="G32" s="13"/>
      <c r="BP32" s="13"/>
      <c r="BQ32" s="13"/>
      <c r="BR32" s="13"/>
    </row>
    <row r="33" spans="1:70" s="27" customFormat="1" ht="18" x14ac:dyDescent="0.25">
      <c r="A33" s="23" t="s">
        <v>17</v>
      </c>
      <c r="B33" s="23"/>
      <c r="C33" s="23"/>
      <c r="D33" s="24"/>
      <c r="E33" s="25"/>
      <c r="F33" s="26" t="s">
        <v>0</v>
      </c>
      <c r="G33" s="26"/>
      <c r="K33" s="27" t="s">
        <v>1</v>
      </c>
      <c r="T33" s="27" t="s">
        <v>2</v>
      </c>
      <c r="AB33" s="27" t="s">
        <v>3</v>
      </c>
      <c r="AM33" s="27" t="s">
        <v>3</v>
      </c>
      <c r="BP33" s="28" t="s">
        <v>3</v>
      </c>
      <c r="BQ33" s="26"/>
      <c r="BR33" s="26"/>
    </row>
  </sheetData>
  <autoFilter ref="B10:BR11">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autoFilter>
  <sortState ref="A12:BP14">
    <sortCondition descending="1" ref="BP14"/>
  </sortState>
  <mergeCells count="54">
    <mergeCell ref="G10:G11"/>
    <mergeCell ref="A1:BR1"/>
    <mergeCell ref="A3:BR3"/>
    <mergeCell ref="A4:D4"/>
    <mergeCell ref="E4:F4"/>
    <mergeCell ref="AG4:AK4"/>
    <mergeCell ref="AX4:BC4"/>
    <mergeCell ref="BD4:BR4"/>
    <mergeCell ref="AA4:AF4"/>
    <mergeCell ref="A10:A11"/>
    <mergeCell ref="B10:B11"/>
    <mergeCell ref="C10:C11"/>
    <mergeCell ref="D10:D11"/>
    <mergeCell ref="E10:E11"/>
    <mergeCell ref="A8:D8"/>
    <mergeCell ref="E8:F8"/>
    <mergeCell ref="AX8:BC8"/>
    <mergeCell ref="BP9:BR9"/>
    <mergeCell ref="BD8:BI8"/>
    <mergeCell ref="BJ8:BL8"/>
    <mergeCell ref="BM8:BO8"/>
    <mergeCell ref="AU11:AW11"/>
    <mergeCell ref="AX11:AZ11"/>
    <mergeCell ref="BR10:BR11"/>
    <mergeCell ref="H11:J11"/>
    <mergeCell ref="K11:M11"/>
    <mergeCell ref="N11:P11"/>
    <mergeCell ref="Q11:S11"/>
    <mergeCell ref="T11:V11"/>
    <mergeCell ref="AL11:AN11"/>
    <mergeCell ref="BA11:BC11"/>
    <mergeCell ref="BD11:BF11"/>
    <mergeCell ref="AX7:BC7"/>
    <mergeCell ref="BD7:BR7"/>
    <mergeCell ref="F10:F11"/>
    <mergeCell ref="H10:BO10"/>
    <mergeCell ref="BP10:BP11"/>
    <mergeCell ref="BQ10:BQ11"/>
    <mergeCell ref="W11:Y11"/>
    <mergeCell ref="Z11:AB11"/>
    <mergeCell ref="AC11:AE11"/>
    <mergeCell ref="AF11:AH11"/>
    <mergeCell ref="AI11:AK11"/>
    <mergeCell ref="BG11:BI11"/>
    <mergeCell ref="BJ11:BL11"/>
    <mergeCell ref="BM11:BO11"/>
    <mergeCell ref="AO11:AQ11"/>
    <mergeCell ref="AR11:AT11"/>
    <mergeCell ref="A2:BR2"/>
    <mergeCell ref="AX5:BC5"/>
    <mergeCell ref="BD5:BR5"/>
    <mergeCell ref="AX6:BC6"/>
    <mergeCell ref="BD6:BR6"/>
    <mergeCell ref="T4:Z4"/>
  </mergeCells>
  <phoneticPr fontId="108" type="noConversion"/>
  <conditionalFormatting sqref="H12:BO31">
    <cfRule type="containsText" dxfId="1" priority="1" stopIfTrue="1" operator="containsText" text="O">
      <formula>NOT(ISERROR(SEARCH("O",H12)))</formula>
    </cfRule>
    <cfRule type="containsText" dxfId="0" priority="2" stopIfTrue="1" operator="containsText" text="X">
      <formula>NOT(ISERROR(SEARCH("X",H12)))</formula>
    </cfRule>
  </conditionalFormatting>
  <hyperlinks>
    <hyperlink ref="E4" location="'YARIŞMA PROGRAMI'!C13" display="Sırıkla Atlama"/>
    <hyperlink ref="E4:F4" location="'YARIŞMA PROGRAMI'!C8" display="'YARIŞMA PROGRAMI'!C8"/>
  </hyperlinks>
  <printOptions horizontalCentered="1"/>
  <pageMargins left="0" right="0" top="0.19685039370078741" bottom="0" header="0" footer="0"/>
  <pageSetup paperSize="9" scale="32" fitToHeight="0" orientation="landscape" r:id="rId1"/>
  <headerFooter scaleWithDoc="0" alignWithMargins="0"/>
  <ignoredErrors>
    <ignoredError sqref="A1:BR3 BP9 A5:BR8 A4:S4 AA4:BR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13</vt:i4>
      </vt:variant>
    </vt:vector>
  </HeadingPairs>
  <TitlesOfParts>
    <vt:vector size="21" baseType="lpstr">
      <vt:lpstr>YARIŞMA BİLGİLERİ</vt:lpstr>
      <vt:lpstr>YARIŞMA PROGRAMI</vt:lpstr>
      <vt:lpstr>KAYIT LİSTESİ</vt:lpstr>
      <vt:lpstr>Start Listesi 1.Gün</vt:lpstr>
      <vt:lpstr>Uzun</vt:lpstr>
      <vt:lpstr>Yüksek</vt:lpstr>
      <vt:lpstr>Üçadım</vt:lpstr>
      <vt:lpstr>Sırık</vt:lpstr>
      <vt:lpstr>'KAYIT LİSTESİ'!Yazdırma_Alanı</vt:lpstr>
      <vt:lpstr>Sırık!Yazdırma_Alanı</vt:lpstr>
      <vt:lpstr>'Start Listesi 1.Gün'!Yazdırma_Alanı</vt:lpstr>
      <vt:lpstr>Uzun!Yazdırma_Alanı</vt:lpstr>
      <vt:lpstr>Üçadım!Yazdırma_Alanı</vt:lpstr>
      <vt:lpstr>'YARIŞMA PROGRAMI'!Yazdırma_Alanı</vt:lpstr>
      <vt:lpstr>Yüksek!Yazdırma_Alanı</vt:lpstr>
      <vt:lpstr>'KAYIT LİSTESİ'!Yazdırma_Başlıkları</vt:lpstr>
      <vt:lpstr>Sırık!Yazdırma_Başlıkları</vt:lpstr>
      <vt:lpstr>'Start Listesi 1.Gün'!Yazdırma_Başlıkları</vt:lpstr>
      <vt:lpstr>Uzun!Yazdırma_Başlıkları</vt:lpstr>
      <vt:lpstr>Üçadım!Yazdırma_Başlıkları</vt:lpstr>
      <vt:lpstr>Yüksek!Yazdırma_Başlıkları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gsb1</cp:lastModifiedBy>
  <cp:lastPrinted>2024-04-18T18:16:02Z</cp:lastPrinted>
  <dcterms:created xsi:type="dcterms:W3CDTF">2004-05-10T13:01:28Z</dcterms:created>
  <dcterms:modified xsi:type="dcterms:W3CDTF">2024-04-18T18:16:16Z</dcterms:modified>
</cp:coreProperties>
</file>